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893" activeTab="1"/>
  </bookViews>
  <sheets>
    <sheet name="ФСТ" sheetId="1" r:id="rId1"/>
    <sheet name="1.1" sheetId="2" r:id="rId2"/>
    <sheet name=" 1.2 " sheetId="3" r:id="rId3"/>
    <sheet name="1.3" sheetId="4" r:id="rId4"/>
    <sheet name=" 2.2" sheetId="5" r:id="rId5"/>
    <sheet name="3.1." sheetId="6" r:id="rId6"/>
    <sheet name="3.1. (2)" sheetId="7" r:id="rId7"/>
    <sheet name="3.2" sheetId="8" r:id="rId8"/>
    <sheet name="3.2 (2)" sheetId="9" r:id="rId9"/>
    <sheet name="4.1" sheetId="10" r:id="rId10"/>
    <sheet name="4.2 " sheetId="11" r:id="rId11"/>
    <sheet name=" 6.3 " sheetId="12" r:id="rId12"/>
    <sheet name="  14.1" sheetId="13" r:id="rId13"/>
    <sheet name="  14.2." sheetId="14" r:id="rId14"/>
    <sheet name="  14.3.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12" hidden="1">'  14.1'!$A$19:$J$28</definedName>
    <definedName name="_xlnm._FilterDatabase" localSheetId="13" hidden="1">'  14.2.'!$A$19:$J$28</definedName>
    <definedName name="_xlnm._FilterDatabase" localSheetId="14" hidden="1">'  14.3.'!$A$18:$J$27</definedName>
    <definedName name="_xlnm._FilterDatabase" localSheetId="4" hidden="1">' 2.2'!$J$15:$K$62</definedName>
    <definedName name="_xlnm._FilterDatabase" localSheetId="11" hidden="1">' 6.3 '!$A$18:$F$18</definedName>
    <definedName name="_xlnm._FilterDatabase" localSheetId="1" hidden="1">'1.1'!$A$25:$AB$68</definedName>
    <definedName name="_xlnm._FilterDatabase" localSheetId="0" hidden="1">'ФСТ'!$B$17:$AD$61</definedName>
    <definedName name="bb" localSheetId="13">'[4]2 Бюджет доходов'!#REF!</definedName>
    <definedName name="bb" localSheetId="14">'[4]2 Бюджет доходов'!#REF!</definedName>
    <definedName name="bb" localSheetId="11">'[10]2 Бюджет доходов'!#REF!</definedName>
    <definedName name="bb" localSheetId="6">'[4]2 Бюджет доходов'!#REF!</definedName>
    <definedName name="bb" localSheetId="8">'[4]2 Бюджет доходов'!#REF!</definedName>
    <definedName name="bb">'[4]2 Бюджет доходов'!#REF!</definedName>
    <definedName name="bb_35">#REF!</definedName>
    <definedName name="Byoudjet">#REF!</definedName>
    <definedName name="Byoudjet_35">#REF!</definedName>
    <definedName name="NumberStat">#REF!</definedName>
    <definedName name="NumberStat_35">#REF!</definedName>
    <definedName name="P1_SCOPE_PROT1" localSheetId="12" hidden="1">'[1]Баланс энергии'!#REF!,'[1]Баланс энергии'!#REF!,'[1]Баланс энергии'!#REF!,'[1]Баланс энергии'!$J$11,'[1]Баланс энергии'!$L$11:$L$12</definedName>
    <definedName name="P1_SCOPE_PROT1" localSheetId="13" hidden="1">'[1]Баланс энергии'!#REF!,'[1]Баланс энергии'!#REF!,'[1]Баланс энергии'!#REF!,'[1]Баланс энергии'!$J$11,'[1]Баланс энергии'!$L$11:$L$12</definedName>
    <definedName name="P1_SCOPE_PROT1" localSheetId="14" hidden="1">'[1]Баланс энергии'!#REF!,'[1]Баланс энергии'!#REF!,'[1]Баланс энергии'!#REF!,'[1]Баланс энергии'!$J$11,'[1]Баланс энергии'!$L$11:$L$12</definedName>
    <definedName name="P1_SCOPE_PROT1" localSheetId="11" hidden="1">'[1]Баланс энергии'!#REF!,'[1]Баланс энергии'!#REF!,'[1]Баланс энергии'!#REF!,'[1]Баланс энергии'!$J$11,'[1]Баланс энергии'!$L$11:$L$12</definedName>
    <definedName name="P1_SCOPE_PROT1" localSheetId="5" hidden="1">'[1]Баланс энергии'!#REF!,'[1]Баланс энергии'!#REF!,'[1]Баланс энергии'!#REF!,'[1]Баланс энергии'!$J$11,'[1]Баланс энергии'!$L$11:$L$12</definedName>
    <definedName name="P1_SCOPE_PROT1" localSheetId="6" hidden="1">'[1]Баланс энергии'!#REF!,'[1]Баланс энергии'!#REF!,'[1]Баланс энергии'!#REF!,'[1]Баланс энергии'!$J$11,'[1]Баланс энергии'!$L$11:$L$12</definedName>
    <definedName name="P1_SCOPE_PROT1" localSheetId="7" hidden="1">'[1]Баланс энергии'!#REF!,'[1]Баланс энергии'!#REF!,'[1]Баланс энергии'!#REF!,'[1]Баланс энергии'!$J$11,'[1]Баланс энергии'!$L$11:$L$12</definedName>
    <definedName name="P1_SCOPE_PROT1" localSheetId="8" hidden="1">'[1]Баланс энергии'!#REF!,'[1]Баланс энергии'!#REF!,'[1]Баланс энергии'!#REF!,'[1]Баланс энергии'!$J$11,'[1]Баланс энергии'!$L$11:$L$12</definedName>
    <definedName name="P1_SCOPE_PROT1" hidden="1">'[1]Баланс энергии'!#REF!,'[1]Баланс энергии'!#REF!,'[1]Баланс энергии'!#REF!,'[1]Баланс энергии'!$J$11,'[1]Баланс энергии'!$L$11:$L$12</definedName>
    <definedName name="P1_SCOPE_PROT13" localSheetId="12" hidden="1">'[1]УПХ'!$A$13:$A$16,'[1]УПХ'!$A$22:$A$22,'[1]УПХ'!#REF!,'[1]УПХ'!#REF!,'[1]УПХ'!$A$154:$A$154,'[1]УПХ'!$C$154:$C$154,'[1]УПХ'!$E$154:$F$154,'[1]УПХ'!#REF!</definedName>
    <definedName name="P1_SCOPE_PROT13" localSheetId="13" hidden="1">'[1]УПХ'!$A$13:$A$16,'[1]УПХ'!$A$22:$A$22,'[1]УПХ'!#REF!,'[1]УПХ'!#REF!,'[1]УПХ'!$A$154:$A$154,'[1]УПХ'!$C$154:$C$154,'[1]УПХ'!$E$154:$F$154,'[1]УПХ'!#REF!</definedName>
    <definedName name="P1_SCOPE_PROT13" localSheetId="14" hidden="1">'[1]УПХ'!$A$13:$A$16,'[1]УПХ'!$A$22:$A$22,'[1]УПХ'!#REF!,'[1]УПХ'!#REF!,'[1]УПХ'!$A$154:$A$154,'[1]УПХ'!$C$154:$C$154,'[1]УПХ'!$E$154:$F$154,'[1]УПХ'!#REF!</definedName>
    <definedName name="P1_SCOPE_PROT13" localSheetId="11" hidden="1">'[1]УПХ'!$A$13:$A$16,'[1]УПХ'!$A$22:$A$22,'[1]УПХ'!#REF!,'[1]УПХ'!#REF!,'[1]УПХ'!$A$154:$A$154,'[1]УПХ'!$C$154:$C$154,'[1]УПХ'!$E$154:$F$154,'[1]УПХ'!#REF!</definedName>
    <definedName name="P1_SCOPE_PROT13" localSheetId="5" hidden="1">'[1]УПХ'!$A$13:$A$16,'[1]УПХ'!$A$22:$A$22,'[1]УПХ'!#REF!,'[1]УПХ'!#REF!,'[1]УПХ'!$A$154:$A$154,'[1]УПХ'!$C$154:$C$154,'[1]УПХ'!$E$154:$F$154,'[1]УПХ'!#REF!</definedName>
    <definedName name="P1_SCOPE_PROT13" localSheetId="6" hidden="1">'[1]УПХ'!$A$13:$A$16,'[1]УПХ'!$A$22:$A$22,'[1]УПХ'!#REF!,'[1]УПХ'!#REF!,'[1]УПХ'!$A$154:$A$154,'[1]УПХ'!$C$154:$C$154,'[1]УПХ'!$E$154:$F$154,'[1]УПХ'!#REF!</definedName>
    <definedName name="P1_SCOPE_PROT13" localSheetId="7" hidden="1">'[1]УПХ'!$A$13:$A$16,'[1]УПХ'!$A$22:$A$22,'[1]УПХ'!#REF!,'[1]УПХ'!#REF!,'[1]УПХ'!$A$154:$A$154,'[1]УПХ'!$C$154:$C$154,'[1]УПХ'!$E$154:$F$154,'[1]УПХ'!#REF!</definedName>
    <definedName name="P1_SCOPE_PROT13" localSheetId="8" hidden="1">'[1]УПХ'!$A$13:$A$16,'[1]УПХ'!$A$22:$A$22,'[1]УПХ'!#REF!,'[1]УПХ'!#REF!,'[1]УПХ'!$A$154:$A$154,'[1]УПХ'!$C$154:$C$154,'[1]УПХ'!$E$154:$F$154,'[1]УПХ'!#REF!</definedName>
    <definedName name="P1_SCOPE_PROT13" hidden="1">'[1]УПХ'!$A$13:$A$16,'[1]УПХ'!$A$22:$A$22,'[1]УПХ'!#REF!,'[1]УПХ'!#REF!,'[1]УПХ'!$A$154:$A$154,'[1]УПХ'!$C$154:$C$154,'[1]УПХ'!$E$154:$F$154,'[1]УПХ'!#REF!</definedName>
    <definedName name="P1_SCOPE_PROT14" hidden="1">'[1]УНПХ'!$C$71:$C$72,'[1]УНПХ'!$A$71:$A$72,'[1]УНПХ'!$A$67:$A$68,'[1]УНПХ'!$C$67:$C$68,'[1]УНПХ'!$E$67:$F$68,'[1]УНПХ'!$E$63:$F$64,'[1]УНПХ'!$C$63:$C$64,'[1]УНПХ'!$D$70</definedName>
    <definedName name="P1_SCOPE_PROT16" localSheetId="12" hidden="1">'[1]Транспортн'!$A$13:$D$178,'[1]Транспортн'!#REF!,'[1]Транспортн'!$F$13:$F$178,'[1]Транспортн'!#REF!,'[1]Транспортн'!#REF!,'[1]Транспортн'!$I$13:$I$178</definedName>
    <definedName name="P1_SCOPE_PROT16" localSheetId="13" hidden="1">'[1]Транспортн'!$A$13:$D$178,'[1]Транспортн'!#REF!,'[1]Транспортн'!$F$13:$F$178,'[1]Транспортн'!#REF!,'[1]Транспортн'!#REF!,'[1]Транспортн'!$I$13:$I$178</definedName>
    <definedName name="P1_SCOPE_PROT16" localSheetId="14" hidden="1">'[1]Транспортн'!$A$13:$D$178,'[1]Транспортн'!#REF!,'[1]Транспортн'!$F$13:$F$178,'[1]Транспортн'!#REF!,'[1]Транспортн'!#REF!,'[1]Транспортн'!$I$13:$I$178</definedName>
    <definedName name="P1_SCOPE_PROT16" localSheetId="11" hidden="1">'[1]Транспортн'!$A$13:$D$178,'[1]Транспортн'!#REF!,'[1]Транспортн'!$F$13:$F$178,'[1]Транспортн'!#REF!,'[1]Транспортн'!#REF!,'[1]Транспортн'!$I$13:$I$178</definedName>
    <definedName name="P1_SCOPE_PROT16" localSheetId="5" hidden="1">'[1]Транспортн'!$A$13:$D$178,'[1]Транспортн'!#REF!,'[1]Транспортн'!$F$13:$F$178,'[1]Транспортн'!#REF!,'[1]Транспортн'!#REF!,'[1]Транспортн'!$I$13:$I$178</definedName>
    <definedName name="P1_SCOPE_PROT16" localSheetId="6" hidden="1">'[1]Транспортн'!$A$13:$D$178,'[1]Транспортн'!#REF!,'[1]Транспортн'!$F$13:$F$178,'[1]Транспортн'!#REF!,'[1]Транспортн'!#REF!,'[1]Транспортн'!$I$13:$I$178</definedName>
    <definedName name="P1_SCOPE_PROT16" localSheetId="7" hidden="1">'[1]Транспортн'!$A$13:$D$178,'[1]Транспортн'!#REF!,'[1]Транспортн'!$F$13:$F$178,'[1]Транспортн'!#REF!,'[1]Транспортн'!#REF!,'[1]Транспортн'!$I$13:$I$178</definedName>
    <definedName name="P1_SCOPE_PROT16" localSheetId="8" hidden="1">'[1]Транспортн'!$A$13:$D$178,'[1]Транспортн'!#REF!,'[1]Транспортн'!$F$13:$F$178,'[1]Транспортн'!#REF!,'[1]Транспортн'!#REF!,'[1]Транспортн'!$I$13:$I$178</definedName>
    <definedName name="P1_SCOPE_PROT16" hidden="1">'[1]Транспортн'!$A$13:$D$178,'[1]Транспортн'!#REF!,'[1]Транспортн'!$F$13:$F$178,'[1]Транспортн'!#REF!,'[1]Транспортн'!#REF!,'[1]Транспортн'!$I$13:$I$178</definedName>
    <definedName name="P1_SCOPE_PROT2" localSheetId="12" hidden="1">'[1]Баланс мощности'!#REF!,'[1]Баланс мощности'!#REF!,'[1]Баланс мощности'!#REF!,'[1]Баланс мощности'!#REF!,'[1]Баланс мощности'!$E$11</definedName>
    <definedName name="P1_SCOPE_PROT2" localSheetId="13" hidden="1">'[1]Баланс мощности'!#REF!,'[1]Баланс мощности'!#REF!,'[1]Баланс мощности'!#REF!,'[1]Баланс мощности'!#REF!,'[1]Баланс мощности'!$E$11</definedName>
    <definedName name="P1_SCOPE_PROT2" localSheetId="14" hidden="1">'[1]Баланс мощности'!#REF!,'[1]Баланс мощности'!#REF!,'[1]Баланс мощности'!#REF!,'[1]Баланс мощности'!#REF!,'[1]Баланс мощности'!$E$11</definedName>
    <definedName name="P1_SCOPE_PROT2" localSheetId="11" hidden="1">'[1]Баланс мощности'!#REF!,'[1]Баланс мощности'!#REF!,'[1]Баланс мощности'!#REF!,'[1]Баланс мощности'!#REF!,'[1]Баланс мощности'!$E$11</definedName>
    <definedName name="P1_SCOPE_PROT2" localSheetId="5" hidden="1">'[1]Баланс мощности'!#REF!,'[1]Баланс мощности'!#REF!,'[1]Баланс мощности'!#REF!,'[1]Баланс мощности'!#REF!,'[1]Баланс мощности'!$E$11</definedName>
    <definedName name="P1_SCOPE_PROT2" localSheetId="6" hidden="1">'[1]Баланс мощности'!#REF!,'[1]Баланс мощности'!#REF!,'[1]Баланс мощности'!#REF!,'[1]Баланс мощности'!#REF!,'[1]Баланс мощности'!$E$11</definedName>
    <definedName name="P1_SCOPE_PROT2" localSheetId="7" hidden="1">'[1]Баланс мощности'!#REF!,'[1]Баланс мощности'!#REF!,'[1]Баланс мощности'!#REF!,'[1]Баланс мощности'!#REF!,'[1]Баланс мощности'!$E$11</definedName>
    <definedName name="P1_SCOPE_PROT2" localSheetId="8" hidden="1">'[1]Баланс мощности'!#REF!,'[1]Баланс мощности'!#REF!,'[1]Баланс мощности'!#REF!,'[1]Баланс мощности'!#REF!,'[1]Баланс мощности'!$E$11</definedName>
    <definedName name="P1_SCOPE_PROT2" hidden="1">'[1]Баланс мощности'!#REF!,'[1]Баланс мощности'!#REF!,'[1]Баланс мощности'!#REF!,'[1]Баланс мощности'!#REF!,'[1]Баланс мощности'!$E$11</definedName>
    <definedName name="P1_SCOPE_PROT22" hidden="1">'[1]Страхов'!$A$19:$A$20,'[1]Страхов'!$A$15:$A$16,'[1]Страхов'!$A$11:$A$12,'[1]Страхов'!$A$7:$A$8,'[1]Страхов'!$C$7:$C$8,'[1]Страхов'!$E$7:$F$8,'[1]Страхов'!$C$11:$C$12</definedName>
    <definedName name="P1_SCOPE_PROT27" hidden="1">'[1] КВЛ 2011'!$C$115,'[1] КВЛ 2011'!$B$113:$B$116,'[1] КВЛ 2011'!$A$109:$B$111,'[1] КВЛ 2011'!$D$8:$H$26,'[1] КВЛ 2011'!$A$8:$B$26,'[1] КВЛ 2011'!$A$29:$B$68</definedName>
    <definedName name="P1_SCOPE_PROT34" hidden="1">'[1]НВВ общая'!$H$42:$R$42,'[1]НВВ общая'!$H$34:$R$39,'[1]НВВ общая'!$H$29:$R$32,'[1]НВВ общая'!$H$17:$R$26,'[1]НВВ общая'!$H$14:$R$15,'[1]НВВ общая'!$H$8:$R$12</definedName>
    <definedName name="P1_SCOPE_PROT5" hidden="1">'[1]амортизация по уровням напряжен'!$I$19:$I$22,'[1]амортизация по уровням напряжен'!$I$14:$I$17,'[1]амортизация по уровням напряжен'!$D$14:$F$17</definedName>
    <definedName name="P1_SCOPE_PROT8" hidden="1">'[1]П.1.16. оплата труда ОПР'!$E$36:$E$37,'[1]П.1.16. оплата труда ОПР'!$D$35,'[1]П.1.16. оплата труда ОПР'!$F$35:$G$35,'[1]П.1.16. оплата труда ОПР'!$F$33:$G$33</definedName>
    <definedName name="P2_SCOPE_PROT1" hidden="1">'[1]Баланс энергии'!$O$11,'[1]Баланс энергии'!$Q$11:$Q$12,'[1]Баланс энергии'!$Y$11,'[1]Баланс энергии'!$AA$11:$AA$12,'[1]Баланс энергии'!$X$14:$AA$17</definedName>
    <definedName name="P2_SCOPE_PROT13" localSheetId="12" hidden="1">'[1]УПХ'!#REF!,'[1]УПХ'!#REF!,'[1]УПХ'!#REF!,'[1]УПХ'!$E$22:$F$22,'[1]УПХ'!$C$22:$C$22,'[1]УПХ'!$C$13:$C$16,'[1]УПХ'!$E$13:$F$16,'[1]УПХ'!$E$7:$F$10</definedName>
    <definedName name="P2_SCOPE_PROT13" localSheetId="13" hidden="1">'[1]УПХ'!#REF!,'[1]УПХ'!#REF!,'[1]УПХ'!#REF!,'[1]УПХ'!$E$22:$F$22,'[1]УПХ'!$C$22:$C$22,'[1]УПХ'!$C$13:$C$16,'[1]УПХ'!$E$13:$F$16,'[1]УПХ'!$E$7:$F$10</definedName>
    <definedName name="P2_SCOPE_PROT13" localSheetId="14" hidden="1">'[1]УПХ'!#REF!,'[1]УПХ'!#REF!,'[1]УПХ'!#REF!,'[1]УПХ'!$E$22:$F$22,'[1]УПХ'!$C$22:$C$22,'[1]УПХ'!$C$13:$C$16,'[1]УПХ'!$E$13:$F$16,'[1]УПХ'!$E$7:$F$10</definedName>
    <definedName name="P2_SCOPE_PROT13" localSheetId="11" hidden="1">'[1]УПХ'!#REF!,'[1]УПХ'!#REF!,'[1]УПХ'!#REF!,'[1]УПХ'!$E$22:$F$22,'[1]УПХ'!$C$22:$C$22,'[1]УПХ'!$C$13:$C$16,'[1]УПХ'!$E$13:$F$16,'[1]УПХ'!$E$7:$F$10</definedName>
    <definedName name="P2_SCOPE_PROT13" localSheetId="5" hidden="1">'[1]УПХ'!#REF!,'[1]УПХ'!#REF!,'[1]УПХ'!#REF!,'[1]УПХ'!$E$22:$F$22,'[1]УПХ'!$C$22:$C$22,'[1]УПХ'!$C$13:$C$16,'[1]УПХ'!$E$13:$F$16,'[1]УПХ'!$E$7:$F$10</definedName>
    <definedName name="P2_SCOPE_PROT13" localSheetId="6" hidden="1">'[1]УПХ'!#REF!,'[1]УПХ'!#REF!,'[1]УПХ'!#REF!,'[1]УПХ'!$E$22:$F$22,'[1]УПХ'!$C$22:$C$22,'[1]УПХ'!$C$13:$C$16,'[1]УПХ'!$E$13:$F$16,'[1]УПХ'!$E$7:$F$10</definedName>
    <definedName name="P2_SCOPE_PROT13" localSheetId="7" hidden="1">'[1]УПХ'!#REF!,'[1]УПХ'!#REF!,'[1]УПХ'!#REF!,'[1]УПХ'!$E$22:$F$22,'[1]УПХ'!$C$22:$C$22,'[1]УПХ'!$C$13:$C$16,'[1]УПХ'!$E$13:$F$16,'[1]УПХ'!$E$7:$F$10</definedName>
    <definedName name="P2_SCOPE_PROT13" localSheetId="8" hidden="1">'[1]УПХ'!#REF!,'[1]УПХ'!#REF!,'[1]УПХ'!#REF!,'[1]УПХ'!$E$22:$F$22,'[1]УПХ'!$C$22:$C$22,'[1]УПХ'!$C$13:$C$16,'[1]УПХ'!$E$13:$F$16,'[1]УПХ'!$E$7:$F$10</definedName>
    <definedName name="P2_SCOPE_PROT13" hidden="1">'[1]УПХ'!#REF!,'[1]УПХ'!#REF!,'[1]УПХ'!#REF!,'[1]УПХ'!$E$22:$F$22,'[1]УПХ'!$C$22:$C$22,'[1]УПХ'!$C$13:$C$16,'[1]УПХ'!$E$13:$F$16,'[1]УПХ'!$E$7:$F$10</definedName>
    <definedName name="P2_SCOPE_PROT14" hidden="1">'[1]УНПХ'!$B$70,'[1]УНПХ'!$A$63:$A$64,'[1]УНПХ'!$A$59:$A$60,'[1]УНПХ'!$C$59:$C$60,'[1]УНПХ'!$E$59:$F$60,'[1]УНПХ'!$E$55:$F$56,'[1]УНПХ'!$C$55:$C$56,'[1]УНПХ'!$A$55:$A$56</definedName>
    <definedName name="P2_SCOPE_PROT2" hidden="1">'[1]Баланс мощности'!$G$11:$G$12,'[1]Баланс мощности'!$D$14:$G$17,'[1]Баланс мощности'!$D$20:$G$20,'[1]Баланс мощности'!$D$22:$G$24,'[1]Баланс мощности'!$J$11</definedName>
    <definedName name="P2_SCOPE_PROT22" hidden="1">'[1]Страхов'!$E$11:$F$12,'[1]Страхов'!$C$15:$C$16,'[1]Страхов'!$E$15:$F$16,'[1]Страхов'!$C$19:$C$20,'[1]Страхов'!$E$19:$F$20,'[1]Страхов'!$C$23:$C$25</definedName>
    <definedName name="P2_SCOPE_PROT27" hidden="1">'[1] КВЛ 2011'!$D$29:$H$68,'[1] КВЛ 2011'!$A$71:$B$73,'[1] КВЛ 2011'!$A$76:$B$78,'[1] КВЛ 2011'!$A$81:$B$101,'[1] КВЛ 2011'!$A$104:$B$106,'[1] КВЛ 2011'!$D$71:$H$73</definedName>
    <definedName name="P2_SCOPE_PROT5" hidden="1">'[1]амортизация по уровням напряжен'!$D$9:$F$12,'[1]амортизация по уровням напряжен'!$I$9:$I$12,'[1]амортизация по уровням напряжен'!$D$19:$F$22</definedName>
    <definedName name="P2_SCOPE_PROT8" localSheetId="12" hidden="1">'[1]П.1.16. оплата труда ОПР'!$D$33,'[1]П.1.16. оплата труда ОПР'!#REF!,'[1]П.1.16. оплата труда ОПР'!#REF!,'[1]П.1.16. оплата труда ОПР'!$F$29</definedName>
    <definedName name="P2_SCOPE_PROT8" localSheetId="13" hidden="1">'[1]П.1.16. оплата труда ОПР'!$D$33,'[1]П.1.16. оплата труда ОПР'!#REF!,'[1]П.1.16. оплата труда ОПР'!#REF!,'[1]П.1.16. оплата труда ОПР'!$F$29</definedName>
    <definedName name="P2_SCOPE_PROT8" localSheetId="14" hidden="1">'[1]П.1.16. оплата труда ОПР'!$D$33,'[1]П.1.16. оплата труда ОПР'!#REF!,'[1]П.1.16. оплата труда ОПР'!#REF!,'[1]П.1.16. оплата труда ОПР'!$F$29</definedName>
    <definedName name="P2_SCOPE_PROT8" localSheetId="11" hidden="1">'[1]П.1.16. оплата труда ОПР'!$D$33,'[1]П.1.16. оплата труда ОПР'!#REF!,'[1]П.1.16. оплата труда ОПР'!#REF!,'[1]П.1.16. оплата труда ОПР'!$F$29</definedName>
    <definedName name="P2_SCOPE_PROT8" localSheetId="5" hidden="1">'[1]П.1.16. оплата труда ОПР'!$D$33,'[1]П.1.16. оплата труда ОПР'!#REF!,'[1]П.1.16. оплата труда ОПР'!#REF!,'[1]П.1.16. оплата труда ОПР'!$F$29</definedName>
    <definedName name="P2_SCOPE_PROT8" localSheetId="6" hidden="1">'[1]П.1.16. оплата труда ОПР'!$D$33,'[1]П.1.16. оплата труда ОПР'!#REF!,'[1]П.1.16. оплата труда ОПР'!#REF!,'[1]П.1.16. оплата труда ОПР'!$F$29</definedName>
    <definedName name="P2_SCOPE_PROT8" localSheetId="7" hidden="1">'[1]П.1.16. оплата труда ОПР'!$D$33,'[1]П.1.16. оплата труда ОПР'!#REF!,'[1]П.1.16. оплата труда ОПР'!#REF!,'[1]П.1.16. оплата труда ОПР'!$F$29</definedName>
    <definedName name="P2_SCOPE_PROT8" localSheetId="8" hidden="1">'[1]П.1.16. оплата труда ОПР'!$D$33,'[1]П.1.16. оплата труда ОПР'!#REF!,'[1]П.1.16. оплата труда ОПР'!#REF!,'[1]П.1.16. оплата труда ОПР'!$F$29</definedName>
    <definedName name="P2_SCOPE_PROT8" hidden="1">'[1]П.1.16. оплата труда ОПР'!$D$33,'[1]П.1.16. оплата труда ОПР'!#REF!,'[1]П.1.16. оплата труда ОПР'!#REF!,'[1]П.1.16. оплата труда ОПР'!$F$29</definedName>
    <definedName name="P3_SCOPE_PROT1" hidden="1">'[1]Баланс энергии'!$X$19:$AA$20,'[1]Баланс энергии'!$X$22:$AA$24,'[1]Баланс энергии'!$N$22:$Q$24,'[1]Баланс энергии'!$N$19:$Q$20,'[1]Баланс энергии'!$N$14:$Q$17</definedName>
    <definedName name="P3_SCOPE_PROT14" localSheetId="12" hidden="1">'[1]УНПХ'!#REF!,'[1]УНПХ'!#REF!,'[1]УНПХ'!#REF!,'[1]УНПХ'!$D$49,'[1]УНПХ'!$B$49,'[1]УНПХ'!#REF!,'[1]УНПХ'!#REF!,'[1]УНПХ'!$D$27,'[1]УНПХ'!$B$27</definedName>
    <definedName name="P3_SCOPE_PROT14" localSheetId="13" hidden="1">'[1]УНПХ'!#REF!,'[1]УНПХ'!#REF!,'[1]УНПХ'!#REF!,'[1]УНПХ'!$D$49,'[1]УНПХ'!$B$49,'[1]УНПХ'!#REF!,'[1]УНПХ'!#REF!,'[1]УНПХ'!$D$27,'[1]УНПХ'!$B$27</definedName>
    <definedName name="P3_SCOPE_PROT14" localSheetId="14" hidden="1">'[1]УНПХ'!#REF!,'[1]УНПХ'!#REF!,'[1]УНПХ'!#REF!,'[1]УНПХ'!$D$49,'[1]УНПХ'!$B$49,'[1]УНПХ'!#REF!,'[1]УНПХ'!#REF!,'[1]УНПХ'!$D$27,'[1]УНПХ'!$B$27</definedName>
    <definedName name="P3_SCOPE_PROT14" localSheetId="11" hidden="1">'[1]УНПХ'!#REF!,'[1]УНПХ'!#REF!,'[1]УНПХ'!#REF!,'[1]УНПХ'!$D$49,'[1]УНПХ'!$B$49,'[1]УНПХ'!#REF!,'[1]УНПХ'!#REF!,'[1]УНПХ'!$D$27,'[1]УНПХ'!$B$27</definedName>
    <definedName name="P3_SCOPE_PROT14" localSheetId="5" hidden="1">'[1]УНПХ'!#REF!,'[1]УНПХ'!#REF!,'[1]УНПХ'!#REF!,'[1]УНПХ'!$D$49,'[1]УНПХ'!$B$49,'[1]УНПХ'!#REF!,'[1]УНПХ'!#REF!,'[1]УНПХ'!$D$27,'[1]УНПХ'!$B$27</definedName>
    <definedName name="P3_SCOPE_PROT14" localSheetId="6" hidden="1">'[1]УНПХ'!#REF!,'[1]УНПХ'!#REF!,'[1]УНПХ'!#REF!,'[1]УНПХ'!$D$49,'[1]УНПХ'!$B$49,'[1]УНПХ'!#REF!,'[1]УНПХ'!#REF!,'[1]УНПХ'!$D$27,'[1]УНПХ'!$B$27</definedName>
    <definedName name="P3_SCOPE_PROT14" localSheetId="7" hidden="1">'[1]УНПХ'!#REF!,'[1]УНПХ'!#REF!,'[1]УНПХ'!#REF!,'[1]УНПХ'!$D$49,'[1]УНПХ'!$B$49,'[1]УНПХ'!#REF!,'[1]УНПХ'!#REF!,'[1]УНПХ'!$D$27,'[1]УНПХ'!$B$27</definedName>
    <definedName name="P3_SCOPE_PROT14" localSheetId="8" hidden="1">'[1]УНПХ'!#REF!,'[1]УНПХ'!#REF!,'[1]УНПХ'!#REF!,'[1]УНПХ'!$D$49,'[1]УНПХ'!$B$49,'[1]УНПХ'!#REF!,'[1]УНПХ'!#REF!,'[1]УНПХ'!$D$27,'[1]УНПХ'!$B$27</definedName>
    <definedName name="P3_SCOPE_PROT14" hidden="1">'[1]УНПХ'!#REF!,'[1]УНПХ'!#REF!,'[1]УНПХ'!#REF!,'[1]УНПХ'!$D$49,'[1]УНПХ'!$B$49,'[1]УНПХ'!#REF!,'[1]УНПХ'!#REF!,'[1]УНПХ'!$D$27,'[1]УНПХ'!$B$27</definedName>
    <definedName name="P3_SCOPE_PROT2" hidden="1">'[1]Баланс мощности'!$L$11:$L$12,'[1]Баланс мощности'!$I$14:$L$17,'[1]Баланс мощности'!$I$20:$L$20,'[1]Баланс мощности'!$I$22:$L$24,'[1]Баланс мощности'!$O$11</definedName>
    <definedName name="P3_SCOPE_PROT8" hidden="1">'[1]П.1.16. оплата труда ОПР'!$D$29,'[1]П.1.16. оплата труда ОПР'!$G$28,'[1]П.1.16. оплата труда ОПР'!$F$26,'[1]П.1.16. оплата труда ОПР'!$D$26,'[1]П.1.16. оплата труда ОПР'!$G$25</definedName>
    <definedName name="P4_SCOPE_PROT1" localSheetId="13" hidden="1">'[1]Баланс энергии'!$I$14:$L$17,'[1]Баланс энергии'!$I$19:$L$20,'[1]Баланс энергии'!$I$22:$L$24,'[1]Баланс энергии'!#REF!,'[1]Баланс энергии'!#REF!</definedName>
    <definedName name="P4_SCOPE_PROT1" localSheetId="14" hidden="1">'[1]Баланс энергии'!$I$14:$L$17,'[1]Баланс энергии'!$I$19:$L$20,'[1]Баланс энергии'!$I$22:$L$24,'[1]Баланс энергии'!#REF!,'[1]Баланс энергии'!#REF!</definedName>
    <definedName name="P4_SCOPE_PROT1" localSheetId="6" hidden="1">'[1]Баланс энергии'!$I$14:$L$17,'[1]Баланс энергии'!$I$19:$L$20,'[1]Баланс энергии'!$I$22:$L$24,'[1]Баланс энергии'!#REF!,'[1]Баланс энергии'!#REF!</definedName>
    <definedName name="P4_SCOPE_PROT1" localSheetId="8" hidden="1">'[1]Баланс энергии'!$I$14:$L$17,'[1]Баланс энергии'!$I$19:$L$20,'[1]Баланс энергии'!$I$22:$L$24,'[1]Баланс энергии'!#REF!,'[1]Баланс энергии'!#REF!</definedName>
    <definedName name="P4_SCOPE_PROT1" hidden="1">'[1]Баланс энергии'!$I$14:$L$17,'[1]Баланс энергии'!$I$19:$L$20,'[1]Баланс энергии'!$I$22:$L$24,'[1]Баланс энергии'!#REF!,'[1]Баланс энергии'!#REF!</definedName>
    <definedName name="P4_SCOPE_PROT14" localSheetId="12" hidden="1">'[1]УНПХ'!#REF!,'[1]УНПХ'!#REF!,'[1]УНПХ'!$B$21,'[1]УНПХ'!#REF!,'[1]УНПХ'!$D$21,'[1]УНПХ'!#REF!,'[1]УНПХ'!#REF!,'[1]УНПХ'!$D$6,'[1]УНПХ'!#REF!</definedName>
    <definedName name="P4_SCOPE_PROT14" localSheetId="13" hidden="1">'[1]УНПХ'!#REF!,'[1]УНПХ'!#REF!,'[1]УНПХ'!$B$21,'[1]УНПХ'!#REF!,'[1]УНПХ'!$D$21,'[1]УНПХ'!#REF!,'[1]УНПХ'!#REF!,'[1]УНПХ'!$D$6,'[1]УНПХ'!#REF!</definedName>
    <definedName name="P4_SCOPE_PROT14" localSheetId="14" hidden="1">'[1]УНПХ'!#REF!,'[1]УНПХ'!#REF!,'[1]УНПХ'!$B$21,'[1]УНПХ'!#REF!,'[1]УНПХ'!$D$21,'[1]УНПХ'!#REF!,'[1]УНПХ'!#REF!,'[1]УНПХ'!$D$6,'[1]УНПХ'!#REF!</definedName>
    <definedName name="P4_SCOPE_PROT14" localSheetId="11" hidden="1">'[1]УНПХ'!#REF!,'[1]УНПХ'!#REF!,'[1]УНПХ'!$B$21,'[1]УНПХ'!#REF!,'[1]УНПХ'!$D$21,'[1]УНПХ'!#REF!,'[1]УНПХ'!#REF!,'[1]УНПХ'!$D$6,'[1]УНПХ'!#REF!</definedName>
    <definedName name="P4_SCOPE_PROT14" localSheetId="5" hidden="1">'[1]УНПХ'!#REF!,'[1]УНПХ'!#REF!,'[1]УНПХ'!$B$21,'[1]УНПХ'!#REF!,'[1]УНПХ'!$D$21,'[1]УНПХ'!#REF!,'[1]УНПХ'!#REF!,'[1]УНПХ'!$D$6,'[1]УНПХ'!#REF!</definedName>
    <definedName name="P4_SCOPE_PROT14" localSheetId="6" hidden="1">'[1]УНПХ'!#REF!,'[1]УНПХ'!#REF!,'[1]УНПХ'!$B$21,'[1]УНПХ'!#REF!,'[1]УНПХ'!$D$21,'[1]УНПХ'!#REF!,'[1]УНПХ'!#REF!,'[1]УНПХ'!$D$6,'[1]УНПХ'!#REF!</definedName>
    <definedName name="P4_SCOPE_PROT14" localSheetId="7" hidden="1">'[1]УНПХ'!#REF!,'[1]УНПХ'!#REF!,'[1]УНПХ'!$B$21,'[1]УНПХ'!#REF!,'[1]УНПХ'!$D$21,'[1]УНПХ'!#REF!,'[1]УНПХ'!#REF!,'[1]УНПХ'!$D$6,'[1]УНПХ'!#REF!</definedName>
    <definedName name="P4_SCOPE_PROT14" localSheetId="8" hidden="1">'[1]УНПХ'!#REF!,'[1]УНПХ'!#REF!,'[1]УНПХ'!$B$21,'[1]УНПХ'!#REF!,'[1]УНПХ'!$D$21,'[1]УНПХ'!#REF!,'[1]УНПХ'!#REF!,'[1]УНПХ'!$D$6,'[1]УНПХ'!#REF!</definedName>
    <definedName name="P4_SCOPE_PROT14" hidden="1">'[1]УНПХ'!#REF!,'[1]УНПХ'!#REF!,'[1]УНПХ'!$B$21,'[1]УНПХ'!#REF!,'[1]УНПХ'!$D$21,'[1]УНПХ'!#REF!,'[1]УНПХ'!#REF!,'[1]УНПХ'!$D$6,'[1]УНПХ'!#REF!</definedName>
    <definedName name="P4_SCOPE_PROT2" hidden="1">'[1]Баланс мощности'!$Q$11:$Q$12,'[1]Баланс мощности'!$N$14:$Q$17,'[1]Баланс мощности'!$N$20:$Q$20,'[1]Баланс мощности'!$N$22:$Q$24,'[1]Баланс мощности'!$T$11</definedName>
    <definedName name="P4_SCOPE_PROT8" hidden="1">'[1]П.1.16. оплата труда ОПР'!$F$23,'[1]П.1.16. оплата труда ОПР'!$D$23,'[1]П.1.16. оплата труда ОПР'!$D$20,'[1]П.1.16. оплата труда ОПР'!$F$20,'[1]П.1.16. оплата труда ОПР'!$G$22</definedName>
    <definedName name="P5_SCOPE_PROT1" localSheetId="12" hidden="1">'[1]Баланс энергии'!#REF!,'[1]Баланс энергии'!#REF!,'[1]Баланс энергии'!#REF!,'[1]Баланс энергии'!#REF!,'[1]Баланс энергии'!#REF!</definedName>
    <definedName name="P5_SCOPE_PROT1" localSheetId="13" hidden="1">'[1]Баланс энергии'!#REF!,'[1]Баланс энергии'!#REF!,'[1]Баланс энергии'!#REF!,'[1]Баланс энергии'!#REF!,'[1]Баланс энергии'!#REF!</definedName>
    <definedName name="P5_SCOPE_PROT1" localSheetId="14" hidden="1">'[1]Баланс энергии'!#REF!,'[1]Баланс энергии'!#REF!,'[1]Баланс энергии'!#REF!,'[1]Баланс энергии'!#REF!,'[1]Баланс энергии'!#REF!</definedName>
    <definedName name="P5_SCOPE_PROT1" localSheetId="11" hidden="1">'[1]Баланс энергии'!#REF!,'[1]Баланс энергии'!#REF!,'[1]Баланс энергии'!#REF!,'[1]Баланс энергии'!#REF!,'[1]Баланс энергии'!#REF!</definedName>
    <definedName name="P5_SCOPE_PROT1" localSheetId="5" hidden="1">'[1]Баланс энергии'!#REF!,'[1]Баланс энергии'!#REF!,'[1]Баланс энергии'!#REF!,'[1]Баланс энергии'!#REF!,'[1]Баланс энергии'!#REF!</definedName>
    <definedName name="P5_SCOPE_PROT1" localSheetId="6" hidden="1">'[1]Баланс энергии'!#REF!,'[1]Баланс энергии'!#REF!,'[1]Баланс энергии'!#REF!,'[1]Баланс энергии'!#REF!,'[1]Баланс энергии'!#REF!</definedName>
    <definedName name="P5_SCOPE_PROT1" localSheetId="7" hidden="1">'[1]Баланс энергии'!#REF!,'[1]Баланс энергии'!#REF!,'[1]Баланс энергии'!#REF!,'[1]Баланс энергии'!#REF!,'[1]Баланс энергии'!#REF!</definedName>
    <definedName name="P5_SCOPE_PROT1" localSheetId="8" hidden="1">'[1]Баланс энергии'!#REF!,'[1]Баланс энергии'!#REF!,'[1]Баланс энергии'!#REF!,'[1]Баланс энергии'!#REF!,'[1]Баланс энергии'!#REF!</definedName>
    <definedName name="P5_SCOPE_PROT1" hidden="1">'[1]Баланс энергии'!#REF!,'[1]Баланс энергии'!#REF!,'[1]Баланс энергии'!#REF!,'[1]Баланс энергии'!#REF!,'[1]Баланс энергии'!#REF!</definedName>
    <definedName name="P5_SCOPE_PROT2" localSheetId="13" hidden="1">'[1]Баланс мощности'!$V$11:$V$12,'[1]Баланс мощности'!$S$14:$V$17,'[1]Баланс мощности'!$S$20:$V$20,'[1]Баланс мощности'!$S$22:$V$24,'[1]Баланс мощности'!#REF!</definedName>
    <definedName name="P5_SCOPE_PROT2" localSheetId="14" hidden="1">'[1]Баланс мощности'!$V$11:$V$12,'[1]Баланс мощности'!$S$14:$V$17,'[1]Баланс мощности'!$S$20:$V$20,'[1]Баланс мощности'!$S$22:$V$24,'[1]Баланс мощности'!#REF!</definedName>
    <definedName name="P5_SCOPE_PROT2" localSheetId="6" hidden="1">'[1]Баланс мощности'!$V$11:$V$12,'[1]Баланс мощности'!$S$14:$V$17,'[1]Баланс мощности'!$S$20:$V$20,'[1]Баланс мощности'!$S$22:$V$24,'[1]Баланс мощности'!#REF!</definedName>
    <definedName name="P5_SCOPE_PROT2" localSheetId="8" hidden="1">'[1]Баланс мощности'!$V$11:$V$12,'[1]Баланс мощности'!$S$14:$V$17,'[1]Баланс мощности'!$S$20:$V$20,'[1]Баланс мощности'!$S$22:$V$24,'[1]Баланс мощности'!#REF!</definedName>
    <definedName name="P5_SCOPE_PROT2" hidden="1">'[1]Баланс мощности'!$V$11:$V$12,'[1]Баланс мощности'!$S$14:$V$17,'[1]Баланс мощности'!$S$20:$V$20,'[1]Баланс мощности'!$S$22:$V$24,'[1]Баланс мощности'!#REF!</definedName>
    <definedName name="P5_SCOPE_PROT8" hidden="1">'[1]П.1.16. оплата труда ОПР'!$G$19,'[1]П.1.16. оплата труда ОПР'!$F$17,'[1]П.1.16. оплата труда ОПР'!$D$17,'[1]П.1.16. оплата труда ОПР'!$G$16,'[1]П.1.16. оплата труда ОПР'!$F$14</definedName>
    <definedName name="P6_SCOPE_PROT1" localSheetId="12" hidden="1">'[1]Баланс энергии'!#REF!,'[1]Баланс энергии'!#REF!,'[1]Баланс энергии'!$A$70:$B$72,'[1]Баланс энергии'!#REF!,'  14.1'!P1_SCOPE_PROT1,P2_SCOPE_PROT1</definedName>
    <definedName name="P6_SCOPE_PROT1" localSheetId="13" hidden="1">'[1]Баланс энергии'!#REF!,'[1]Баланс энергии'!#REF!,'[1]Баланс энергии'!$A$70:$B$72,'[1]Баланс энергии'!#REF!,'  14.2.'!P1_SCOPE_PROT1,[0]!P2_SCOPE_PROT1</definedName>
    <definedName name="P6_SCOPE_PROT1" localSheetId="14" hidden="1">'[1]Баланс энергии'!#REF!,'[1]Баланс энергии'!#REF!,'[1]Баланс энергии'!$A$70:$B$72,'[1]Баланс энергии'!#REF!,'  14.3.'!P1_SCOPE_PROT1,[0]!P2_SCOPE_PROT1</definedName>
    <definedName name="P6_SCOPE_PROT1" localSheetId="2" hidden="1">'[1]Баланс энергии'!#REF!,'[1]Баланс энергии'!#REF!,'[1]Баланс энергии'!$A$70:$B$72,'[1]Баланс энергии'!#REF!,P1_SCOPE_PROT1,P2_SCOPE_PROT1</definedName>
    <definedName name="P6_SCOPE_PROT1" localSheetId="4" hidden="1">'[1]Баланс энергии'!#REF!,'[1]Баланс энергии'!#REF!,'[1]Баланс энергии'!$A$70:$B$72,'[1]Баланс энергии'!#REF!,P1_SCOPE_PROT1,P2_SCOPE_PROT1</definedName>
    <definedName name="P6_SCOPE_PROT1" localSheetId="11" hidden="1">'[1]Баланс энергии'!#REF!,'[1]Баланс энергии'!#REF!,'[1]Баланс энергии'!$A$70:$B$72,'[1]Баланс энергии'!#REF!,' 6.3 '!P1_SCOPE_PROT1,P2_SCOPE_PROT1</definedName>
    <definedName name="P6_SCOPE_PROT1" localSheetId="1" hidden="1">'[1]Баланс энергии'!#REF!,'[1]Баланс энергии'!#REF!,'[1]Баланс энергии'!$A$70:$B$72,'[1]Баланс энергии'!#REF!,P1_SCOPE_PROT1,P2_SCOPE_PROT1</definedName>
    <definedName name="P6_SCOPE_PROT1" localSheetId="5" hidden="1">'[1]Баланс энергии'!#REF!,'[1]Баланс энергии'!#REF!,'[1]Баланс энергии'!$A$70:$B$72,'[1]Баланс энергии'!#REF!,'3.1.'!P1_SCOPE_PROT1,P2_SCOPE_PROT1</definedName>
    <definedName name="P6_SCOPE_PROT1" localSheetId="6" hidden="1">'[1]Баланс энергии'!#REF!,'[1]Баланс энергии'!#REF!,'[1]Баланс энергии'!$A$70:$B$72,'[1]Баланс энергии'!#REF!,'3.1. (2)'!P1_SCOPE_PROT1,[0]!P2_SCOPE_PROT1</definedName>
    <definedName name="P6_SCOPE_PROT1" localSheetId="7" hidden="1">'[1]Баланс энергии'!#REF!,'[1]Баланс энергии'!#REF!,'[1]Баланс энергии'!$A$70:$B$72,'[1]Баланс энергии'!#REF!,'3.2'!P1_SCOPE_PROT1,P2_SCOPE_PROT1</definedName>
    <definedName name="P6_SCOPE_PROT1" localSheetId="8" hidden="1">'[1]Баланс энергии'!#REF!,'[1]Баланс энергии'!#REF!,'[1]Баланс энергии'!$A$70:$B$72,'[1]Баланс энергии'!#REF!,'3.2 (2)'!P1_SCOPE_PROT1,[0]!P2_SCOPE_PROT1</definedName>
    <definedName name="P6_SCOPE_PROT1" localSheetId="9" hidden="1">'[1]Баланс энергии'!#REF!,'[1]Баланс энергии'!#REF!,'[1]Баланс энергии'!$A$70:$B$72,'[1]Баланс энергии'!#REF!,P1_SCOPE_PROT1,P2_SCOPE_PROT1</definedName>
    <definedName name="P6_SCOPE_PROT1" localSheetId="10" hidden="1">'[1]Баланс энергии'!#REF!,'[1]Баланс энергии'!#REF!,'[1]Баланс энергии'!$A$70:$B$72,'[1]Баланс энергии'!#REF!,P1_SCOPE_PROT1,P2_SCOPE_PROT1</definedName>
    <definedName name="P6_SCOPE_PROT1" hidden="1">'[1]Баланс энергии'!#REF!,'[1]Баланс энергии'!#REF!,'[1]Баланс энергии'!$A$70:$B$72,'[1]Баланс энергии'!#REF!,P1_SCOPE_PROT1,P2_SCOPE_PROT1</definedName>
    <definedName name="P6_SCOPE_PROT8" hidden="1">'[1]П.1.16. оплата труда ОПР'!$D$14,'[1]П.1.16. оплата труда ОПР'!$G$13,'[1]П.1.16. оплата труда ОПР'!$F$11:$G$11,'[1]П.1.16. оплата труда ОПР'!$D$11</definedName>
    <definedName name="QAQ" localSheetId="13" hidden="1">'[1]Баланс энергии'!#REF!,'[1]Баланс энергии'!#REF!,'[1]Баланс энергии'!#REF!,'[1]Баланс энергии'!$J$11,'[1]Баланс энергии'!$L$11:$L$12</definedName>
    <definedName name="QAQ" localSheetId="14" hidden="1">'[1]Баланс энергии'!#REF!,'[1]Баланс энергии'!#REF!,'[1]Баланс энергии'!#REF!,'[1]Баланс энергии'!$J$11,'[1]Баланс энергии'!$L$11:$L$12</definedName>
    <definedName name="QAQ" localSheetId="6" hidden="1">'[1]Баланс энергии'!#REF!,'[1]Баланс энергии'!#REF!,'[1]Баланс энергии'!#REF!,'[1]Баланс энергии'!$J$11,'[1]Баланс энергии'!$L$11:$L$12</definedName>
    <definedName name="QAQ" localSheetId="8" hidden="1">'[1]Баланс энергии'!#REF!,'[1]Баланс энергии'!#REF!,'[1]Баланс энергии'!#REF!,'[1]Баланс энергии'!$J$11,'[1]Баланс энергии'!$L$11:$L$12</definedName>
    <definedName name="QAQ" hidden="1">'[1]Баланс энергии'!#REF!,'[1]Баланс энергии'!#REF!,'[1]Баланс энергии'!#REF!,'[1]Баланс энергии'!$J$11,'[1]Баланс энергии'!$L$11:$L$12</definedName>
    <definedName name="QQ" localSheetId="13">#REF!</definedName>
    <definedName name="QQ" localSheetId="14">#REF!</definedName>
    <definedName name="QQ" localSheetId="6">#REF!</definedName>
    <definedName name="QQ" localSheetId="8">#REF!</definedName>
    <definedName name="QQ">#REF!</definedName>
    <definedName name="QQQ" localSheetId="13" hidden="1">'[1]Транспортн'!$A$13:$D$178,'[1]Транспортн'!#REF!,'[1]Транспортн'!$F$13:$F$178,'[1]Транспортн'!#REF!,'[1]Транспортн'!#REF!,'[1]Транспортн'!$I$13:$I$178</definedName>
    <definedName name="QQQ" localSheetId="14" hidden="1">'[1]Транспортн'!$A$13:$D$178,'[1]Транспортн'!#REF!,'[1]Транспортн'!$F$13:$F$178,'[1]Транспортн'!#REF!,'[1]Транспортн'!#REF!,'[1]Транспортн'!$I$13:$I$178</definedName>
    <definedName name="QQQ" localSheetId="6" hidden="1">'[1]Транспортн'!$A$13:$D$178,'[1]Транспортн'!#REF!,'[1]Транспортн'!$F$13:$F$178,'[1]Транспортн'!#REF!,'[1]Транспортн'!#REF!,'[1]Транспортн'!$I$13:$I$178</definedName>
    <definedName name="QQQ" localSheetId="8" hidden="1">'[1]Транспортн'!$A$13:$D$178,'[1]Транспортн'!#REF!,'[1]Транспортн'!$F$13:$F$178,'[1]Транспортн'!#REF!,'[1]Транспортн'!#REF!,'[1]Транспортн'!$I$13:$I$178</definedName>
    <definedName name="QQQ" hidden="1">'[1]Транспортн'!$A$13:$D$178,'[1]Транспортн'!#REF!,'[1]Транспортн'!$F$13:$F$178,'[1]Транспортн'!#REF!,'[1]Транспортн'!#REF!,'[1]Транспортн'!$I$13:$I$178</definedName>
    <definedName name="RT" localSheetId="13">#REF!</definedName>
    <definedName name="RT" localSheetId="14">#REF!</definedName>
    <definedName name="RT" localSheetId="6">#REF!</definedName>
    <definedName name="RT" localSheetId="8">#REF!</definedName>
    <definedName name="RT">#REF!</definedName>
    <definedName name="SCOPE_DIP1_1" localSheetId="12">'[1]Баланс энергии'!#REF!</definedName>
    <definedName name="SCOPE_DIP1_1" localSheetId="13">'[1]Баланс энергии'!#REF!</definedName>
    <definedName name="SCOPE_DIP1_1" localSheetId="14">'[1]Баланс энергии'!#REF!</definedName>
    <definedName name="SCOPE_DIP1_1" localSheetId="11">'[1]Баланс энергии'!#REF!</definedName>
    <definedName name="SCOPE_DIP1_1" localSheetId="5">'[1]Баланс энергии'!#REF!</definedName>
    <definedName name="SCOPE_DIP1_1" localSheetId="6">'[1]Баланс энергии'!#REF!</definedName>
    <definedName name="SCOPE_DIP1_1" localSheetId="7">'[1]Баланс энергии'!#REF!</definedName>
    <definedName name="SCOPE_DIP1_1" localSheetId="8">'[1]Баланс энергии'!#REF!</definedName>
    <definedName name="SCOPE_DIP1_1">'[1]Баланс энергии'!#REF!</definedName>
    <definedName name="SCOPE_DIP1_11" localSheetId="13">'[1]Баланс энергии'!#REF!</definedName>
    <definedName name="SCOPE_DIP1_11" localSheetId="14">'[1]Баланс энергии'!#REF!</definedName>
    <definedName name="SCOPE_DIP1_11" localSheetId="6">'[1]Баланс энергии'!#REF!</definedName>
    <definedName name="SCOPE_DIP1_11" localSheetId="8">'[1]Баланс энергии'!#REF!</definedName>
    <definedName name="SCOPE_DIP1_11">'[1]Баланс энергии'!#REF!</definedName>
    <definedName name="SCOPE_DIP1_2" localSheetId="13">'[1]Баланс энергии'!#REF!</definedName>
    <definedName name="SCOPE_DIP1_2" localSheetId="14">'[1]Баланс энергии'!#REF!</definedName>
    <definedName name="SCOPE_DIP1_2" localSheetId="6">'[1]Баланс энергии'!#REF!</definedName>
    <definedName name="SCOPE_DIP1_2" localSheetId="8">'[1]Баланс энергии'!#REF!</definedName>
    <definedName name="SCOPE_DIP1_2">'[1]Баланс энергии'!#REF!</definedName>
    <definedName name="SCOPE_PROT1" localSheetId="12">P3_SCOPE_PROT1,P4_SCOPE_PROT1,'  14.1'!P5_SCOPE_PROT1,'  14.1'!P6_SCOPE_PROT1</definedName>
    <definedName name="SCOPE_PROT1" localSheetId="13">[0]!P3_SCOPE_PROT1,'  14.2.'!P4_SCOPE_PROT1,'  14.2.'!P5_SCOPE_PROT1,'  14.2.'!P6_SCOPE_PROT1</definedName>
    <definedName name="SCOPE_PROT1" localSheetId="14">[0]!P3_SCOPE_PROT1,'  14.3.'!P4_SCOPE_PROT1,'  14.3.'!P5_SCOPE_PROT1,'  14.3.'!P6_SCOPE_PROT1</definedName>
    <definedName name="SCOPE_PROT1" localSheetId="2">P3_SCOPE_PROT1,P4_SCOPE_PROT1,P5_SCOPE_PROT1,' 1.2 '!P6_SCOPE_PROT1</definedName>
    <definedName name="SCOPE_PROT1" localSheetId="4">P3_SCOPE_PROT1,P4_SCOPE_PROT1,P5_SCOPE_PROT1,' 2.2'!P6_SCOPE_PROT1</definedName>
    <definedName name="SCOPE_PROT1" localSheetId="11">P3_SCOPE_PROT1,P4_SCOPE_PROT1,' 6.3 '!P5_SCOPE_PROT1,' 6.3 '!P6_SCOPE_PROT1</definedName>
    <definedName name="SCOPE_PROT1" localSheetId="1">P3_SCOPE_PROT1,P4_SCOPE_PROT1,P5_SCOPE_PROT1,'1.1'!P6_SCOPE_PROT1</definedName>
    <definedName name="SCOPE_PROT1" localSheetId="5">P3_SCOPE_PROT1,P4_SCOPE_PROT1,'3.1.'!P5_SCOPE_PROT1,'3.1.'!P6_SCOPE_PROT1</definedName>
    <definedName name="SCOPE_PROT1" localSheetId="6">[0]!P3_SCOPE_PROT1,'3.1. (2)'!P4_SCOPE_PROT1,'3.1. (2)'!P5_SCOPE_PROT1,'3.1. (2)'!P6_SCOPE_PROT1</definedName>
    <definedName name="SCOPE_PROT1" localSheetId="7">P3_SCOPE_PROT1,P4_SCOPE_PROT1,'3.2'!P5_SCOPE_PROT1,'3.2'!P6_SCOPE_PROT1</definedName>
    <definedName name="SCOPE_PROT1" localSheetId="8">[0]!P3_SCOPE_PROT1,'3.2 (2)'!P4_SCOPE_PROT1,'3.2 (2)'!P5_SCOPE_PROT1,'3.2 (2)'!P6_SCOPE_PROT1</definedName>
    <definedName name="SCOPE_PROT1" localSheetId="9">P3_SCOPE_PROT1,P4_SCOPE_PROT1,P5_SCOPE_PROT1,'4.1'!P6_SCOPE_PROT1</definedName>
    <definedName name="SCOPE_PROT1" localSheetId="10">P3_SCOPE_PROT1,P4_SCOPE_PROT1,P5_SCOPE_PROT1,'4.2 '!P6_SCOPE_PROT1</definedName>
    <definedName name="SCOPE_PROT1">P3_SCOPE_PROT1,P4_SCOPE_PROT1,P5_SCOPE_PROT1,P6_SCOPE_PROT1</definedName>
    <definedName name="SCOPE_PROT10" localSheetId="12">'[1]материалы'!#REF!,'[1]материалы'!#REF!,'[1]материалы'!$B$13:$F$14,'[1]материалы'!$B$16:$F$20,'[1]материалы'!$B$23:$F$28,'[1]материалы'!$A$28:$A$28</definedName>
    <definedName name="SCOPE_PROT10" localSheetId="13">'[1]материалы'!#REF!,'[1]материалы'!#REF!,'[1]материалы'!$B$13:$F$14,'[1]материалы'!$B$16:$F$20,'[1]материалы'!$B$23:$F$28,'[1]материалы'!$A$28:$A$28</definedName>
    <definedName name="SCOPE_PROT10" localSheetId="14">'[1]материалы'!#REF!,'[1]материалы'!#REF!,'[1]материалы'!$B$13:$F$14,'[1]материалы'!$B$16:$F$20,'[1]материалы'!$B$23:$F$28,'[1]материалы'!$A$28:$A$28</definedName>
    <definedName name="SCOPE_PROT10" localSheetId="11">'[1]материалы'!#REF!,'[1]материалы'!#REF!,'[1]материалы'!$B$13:$F$14,'[1]материалы'!$B$16:$F$20,'[1]материалы'!$B$23:$F$28,'[1]материалы'!$A$28:$A$28</definedName>
    <definedName name="SCOPE_PROT10" localSheetId="5">'[1]материалы'!#REF!,'[1]материалы'!#REF!,'[1]материалы'!$B$13:$F$14,'[1]материалы'!$B$16:$F$20,'[1]материалы'!$B$23:$F$28,'[1]материалы'!$A$28:$A$28</definedName>
    <definedName name="SCOPE_PROT10" localSheetId="6">'[1]материалы'!#REF!,'[1]материалы'!#REF!,'[1]материалы'!$B$13:$F$14,'[1]материалы'!$B$16:$F$20,'[1]материалы'!$B$23:$F$28,'[1]материалы'!$A$28:$A$28</definedName>
    <definedName name="SCOPE_PROT10" localSheetId="7">'[1]материалы'!#REF!,'[1]материалы'!#REF!,'[1]материалы'!$B$13:$F$14,'[1]материалы'!$B$16:$F$20,'[1]материалы'!$B$23:$F$28,'[1]материалы'!$A$28:$A$28</definedName>
    <definedName name="SCOPE_PROT10" localSheetId="8">'[1]материалы'!#REF!,'[1]материалы'!#REF!,'[1]материалы'!$B$13:$F$14,'[1]материалы'!$B$16:$F$20,'[1]материалы'!$B$23:$F$28,'[1]материалы'!$A$28:$A$28</definedName>
    <definedName name="SCOPE_PROT10">'[1]материалы'!#REF!,'[1]материалы'!#REF!,'[1]материалы'!$B$13:$F$14,'[1]материалы'!$B$16:$F$20,'[1]материалы'!$B$23:$F$28,'[1]материалы'!$A$28:$A$28</definedName>
    <definedName name="SCOPE_PROT11">'[1]Ремонты 2011'!$G$8:$G$11,'[1]Ремонты 2011'!$A$15:$G$18,'[1]Ремонты 2011'!$G$20,'[1]Ремонты 2011'!$A$8:$E$11</definedName>
    <definedName name="SCOPE_PROT12">'[1]Сводная ремонт'!$B$11:$E$12,'[1]Сводная ремонт'!$E$7:$F$8,'[1]Сводная ремонт'!$C$7:$C$8</definedName>
    <definedName name="SCOPE_PROT13" localSheetId="12">'[1]УПХ'!$C$7:$C$10,'[1]УПХ'!$A$7:$A$10,'  14.1'!P1_SCOPE_PROT13,'  14.1'!P2_SCOPE_PROT13</definedName>
    <definedName name="SCOPE_PROT13" localSheetId="13">'[1]УПХ'!$C$7:$C$10,'[1]УПХ'!$A$7:$A$10,'  14.2.'!P1_SCOPE_PROT13,'  14.2.'!P2_SCOPE_PROT13</definedName>
    <definedName name="SCOPE_PROT13" localSheetId="14">'[1]УПХ'!$C$7:$C$10,'[1]УПХ'!$A$7:$A$10,'  14.3.'!P1_SCOPE_PROT13,'  14.3.'!P2_SCOPE_PROT13</definedName>
    <definedName name="SCOPE_PROT13" localSheetId="2">'[1]УПХ'!$C$7:$C$10,'[1]УПХ'!$A$7:$A$10,P1_SCOPE_PROT13,P2_SCOPE_PROT13</definedName>
    <definedName name="SCOPE_PROT13" localSheetId="4">'[1]УПХ'!$C$7:$C$10,'[1]УПХ'!$A$7:$A$10,P1_SCOPE_PROT13,P2_SCOPE_PROT13</definedName>
    <definedName name="SCOPE_PROT13" localSheetId="11">'[1]УПХ'!$C$7:$C$10,'[1]УПХ'!$A$7:$A$10,' 6.3 '!P1_SCOPE_PROT13,' 6.3 '!P2_SCOPE_PROT13</definedName>
    <definedName name="SCOPE_PROT13" localSheetId="1">'[1]УПХ'!$C$7:$C$10,'[1]УПХ'!$A$7:$A$10,P1_SCOPE_PROT13,P2_SCOPE_PROT13</definedName>
    <definedName name="SCOPE_PROT13" localSheetId="5">'[1]УПХ'!$C$7:$C$10,'[1]УПХ'!$A$7:$A$10,'3.1.'!P1_SCOPE_PROT13,'3.1.'!P2_SCOPE_PROT13</definedName>
    <definedName name="SCOPE_PROT13" localSheetId="6">'[1]УПХ'!$C$7:$C$10,'[1]УПХ'!$A$7:$A$10,'3.1. (2)'!P1_SCOPE_PROT13,'3.1. (2)'!P2_SCOPE_PROT13</definedName>
    <definedName name="SCOPE_PROT13" localSheetId="7">'[1]УПХ'!$C$7:$C$10,'[1]УПХ'!$A$7:$A$10,'3.2'!P1_SCOPE_PROT13,'3.2'!P2_SCOPE_PROT13</definedName>
    <definedName name="SCOPE_PROT13" localSheetId="8">'[1]УПХ'!$C$7:$C$10,'[1]УПХ'!$A$7:$A$10,'3.2 (2)'!P1_SCOPE_PROT13,'3.2 (2)'!P2_SCOPE_PROT13</definedName>
    <definedName name="SCOPE_PROT13" localSheetId="9">'[1]УПХ'!$C$7:$C$10,'[1]УПХ'!$A$7:$A$10,P1_SCOPE_PROT13,P2_SCOPE_PROT13</definedName>
    <definedName name="SCOPE_PROT13" localSheetId="10">'[1]УПХ'!$C$7:$C$10,'[1]УПХ'!$A$7:$A$10,P1_SCOPE_PROT13,P2_SCOPE_PROT13</definedName>
    <definedName name="SCOPE_PROT13">'[1]УПХ'!$C$7:$C$10,'[1]УПХ'!$A$7:$A$10,P1_SCOPE_PROT13,P2_SCOPE_PROT13</definedName>
    <definedName name="SCOPE_PROT14" localSheetId="12">'[1]УНПХ'!$B$6,'[1]УНПХ'!#REF!,'[1]УНПХ'!$E$71:$F$72,P1_SCOPE_PROT14,P2_SCOPE_PROT14,'  14.1'!P3_SCOPE_PROT14,'  14.1'!P4_SCOPE_PROT14</definedName>
    <definedName name="SCOPE_PROT14" localSheetId="13">'[1]УНПХ'!$B$6,'[1]УНПХ'!#REF!,'[1]УНПХ'!$E$71:$F$72,[0]!P1_SCOPE_PROT14,[0]!P2_SCOPE_PROT14,'  14.2.'!P3_SCOPE_PROT14,'  14.2.'!P4_SCOPE_PROT14</definedName>
    <definedName name="SCOPE_PROT14" localSheetId="14">'[1]УНПХ'!$B$6,'[1]УНПХ'!#REF!,'[1]УНПХ'!$E$71:$F$72,[0]!P1_SCOPE_PROT14,[0]!P2_SCOPE_PROT14,'  14.3.'!P3_SCOPE_PROT14,'  14.3.'!P4_SCOPE_PROT14</definedName>
    <definedName name="SCOPE_PROT14" localSheetId="2">'[1]УНПХ'!$B$6,'[1]УНПХ'!#REF!,'[1]УНПХ'!$E$71:$F$72,P1_SCOPE_PROT14,P2_SCOPE_PROT14,P3_SCOPE_PROT14,P4_SCOPE_PROT14</definedName>
    <definedName name="SCOPE_PROT14" localSheetId="4">'[1]УНПХ'!$B$6,'[1]УНПХ'!#REF!,'[1]УНПХ'!$E$71:$F$72,P1_SCOPE_PROT14,P2_SCOPE_PROT14,P3_SCOPE_PROT14,P4_SCOPE_PROT14</definedName>
    <definedName name="SCOPE_PROT14" localSheetId="11">'[1]УНПХ'!$B$6,'[1]УНПХ'!#REF!,'[1]УНПХ'!$E$71:$F$72,P1_SCOPE_PROT14,P2_SCOPE_PROT14,' 6.3 '!P3_SCOPE_PROT14,' 6.3 '!P4_SCOPE_PROT14</definedName>
    <definedName name="SCOPE_PROT14" localSheetId="1">'[1]УНПХ'!$B$6,'[1]УНПХ'!#REF!,'[1]УНПХ'!$E$71:$F$72,P1_SCOPE_PROT14,P2_SCOPE_PROT14,P3_SCOPE_PROT14,P4_SCOPE_PROT14</definedName>
    <definedName name="SCOPE_PROT14" localSheetId="5">'[1]УНПХ'!$B$6,'[1]УНПХ'!#REF!,'[1]УНПХ'!$E$71:$F$72,P1_SCOPE_PROT14,P2_SCOPE_PROT14,'3.1.'!P3_SCOPE_PROT14,'3.1.'!P4_SCOPE_PROT14</definedName>
    <definedName name="SCOPE_PROT14" localSheetId="6">'[1]УНПХ'!$B$6,'[1]УНПХ'!#REF!,'[1]УНПХ'!$E$71:$F$72,[0]!P1_SCOPE_PROT14,[0]!P2_SCOPE_PROT14,'3.1. (2)'!P3_SCOPE_PROT14,'3.1. (2)'!P4_SCOPE_PROT14</definedName>
    <definedName name="SCOPE_PROT14" localSheetId="7">'[1]УНПХ'!$B$6,'[1]УНПХ'!#REF!,'[1]УНПХ'!$E$71:$F$72,P1_SCOPE_PROT14,P2_SCOPE_PROT14,'3.2'!P3_SCOPE_PROT14,'3.2'!P4_SCOPE_PROT14</definedName>
    <definedName name="SCOPE_PROT14" localSheetId="8">'[1]УНПХ'!$B$6,'[1]УНПХ'!#REF!,'[1]УНПХ'!$E$71:$F$72,[0]!P1_SCOPE_PROT14,[0]!P2_SCOPE_PROT14,'3.2 (2)'!P3_SCOPE_PROT14,'3.2 (2)'!P4_SCOPE_PROT14</definedName>
    <definedName name="SCOPE_PROT14" localSheetId="9">'[1]УНПХ'!$B$6,'[1]УНПХ'!#REF!,'[1]УНПХ'!$E$71:$F$72,P1_SCOPE_PROT14,P2_SCOPE_PROT14,P3_SCOPE_PROT14,P4_SCOPE_PROT14</definedName>
    <definedName name="SCOPE_PROT14" localSheetId="10">'[1]УНПХ'!$B$6,'[1]УНПХ'!#REF!,'[1]УНПХ'!$E$71:$F$72,P1_SCOPE_PROT14,P2_SCOPE_PROT14,P3_SCOPE_PROT14,P4_SCOPE_PROT14</definedName>
    <definedName name="SCOPE_PROT14">'[1]УНПХ'!$B$6,'[1]УНПХ'!#REF!,'[1]УНПХ'!$E$71:$F$72,P1_SCOPE_PROT14,P2_SCOPE_PROT14,P3_SCOPE_PROT14,P4_SCOPE_PROT14</definedName>
    <definedName name="SCOPE_PROT15">'[1]Пл за Зем'!$B$6:$F$6,'[1]Пл за Зем'!$A$9:$F$11</definedName>
    <definedName name="SCOPE_PROT16" localSheetId="12">'[1]Транспортн'!$K$13:$K$178,'[1]Транспортн'!#REF!,'[1]Транспортн'!$F$181,'  14.1'!P1_SCOPE_PROT16</definedName>
    <definedName name="SCOPE_PROT16" localSheetId="13">'[1]Транспортн'!$K$13:$K$178,'[1]Транспортн'!#REF!,'[1]Транспортн'!$F$181,'  14.2.'!P1_SCOPE_PROT16</definedName>
    <definedName name="SCOPE_PROT16" localSheetId="14">'[1]Транспортн'!$K$13:$K$178,'[1]Транспортн'!#REF!,'[1]Транспортн'!$F$181,'  14.3.'!P1_SCOPE_PROT16</definedName>
    <definedName name="SCOPE_PROT16" localSheetId="2">'[1]Транспортн'!$K$13:$K$178,'[1]Транспортн'!#REF!,'[1]Транспортн'!$F$181,P1_SCOPE_PROT16</definedName>
    <definedName name="SCOPE_PROT16" localSheetId="4">'[1]Транспортн'!$K$13:$K$178,'[1]Транспортн'!#REF!,'[1]Транспортн'!$F$181,P1_SCOPE_PROT16</definedName>
    <definedName name="SCOPE_PROT16" localSheetId="11">'[1]Транспортн'!$K$13:$K$178,'[1]Транспортн'!#REF!,'[1]Транспортн'!$F$181,' 6.3 '!P1_SCOPE_PROT16</definedName>
    <definedName name="SCOPE_PROT16" localSheetId="1">'[1]Транспортн'!$K$13:$K$178,'[1]Транспортн'!#REF!,'[1]Транспортн'!$F$181,P1_SCOPE_PROT16</definedName>
    <definedName name="SCOPE_PROT16" localSheetId="5">'[1]Транспортн'!$K$13:$K$178,'[1]Транспортн'!#REF!,'[1]Транспортн'!$F$181,'3.1.'!P1_SCOPE_PROT16</definedName>
    <definedName name="SCOPE_PROT16" localSheetId="6">'[1]Транспортн'!$K$13:$K$178,'[1]Транспортн'!#REF!,'[1]Транспортн'!$F$181,'3.1. (2)'!P1_SCOPE_PROT16</definedName>
    <definedName name="SCOPE_PROT16" localSheetId="7">'[1]Транспортн'!$K$13:$K$178,'[1]Транспортн'!#REF!,'[1]Транспортн'!$F$181,'3.2'!P1_SCOPE_PROT16</definedName>
    <definedName name="SCOPE_PROT16" localSheetId="8">'[1]Транспортн'!$K$13:$K$178,'[1]Транспортн'!#REF!,'[1]Транспортн'!$F$181,'3.2 (2)'!P1_SCOPE_PROT16</definedName>
    <definedName name="SCOPE_PROT16" localSheetId="9">'[1]Транспортн'!$K$13:$K$178,'[1]Транспортн'!#REF!,'[1]Транспортн'!$F$181,P1_SCOPE_PROT16</definedName>
    <definedName name="SCOPE_PROT16" localSheetId="10">'[1]Транспортн'!$K$13:$K$178,'[1]Транспортн'!#REF!,'[1]Транспортн'!$F$181,P1_SCOPE_PROT16</definedName>
    <definedName name="SCOPE_PROT16">'[1]Транспортн'!$K$13:$K$178,'[1]Транспортн'!#REF!,'[1]Транспортн'!$F$181,P1_SCOPE_PROT16</definedName>
    <definedName name="SCOPE_PROT18">'[1]ОТ и ТБ'!$A$10:$F$12,'[1]ОТ и ТБ'!$B$6:$F$8,'[1]ОТ и ТБ'!$A$15:$F$18</definedName>
    <definedName name="SCOPE_PROT19">'[1]Аренда им'!$A$18:$F$21,'[1]Аренда им'!$A$7:$F$15,'[1]Аренда им'!$A$24:$F$28</definedName>
    <definedName name="SCOPE_PROT2" localSheetId="12">'  14.1'!P1_SCOPE_PROT2,P2_SCOPE_PROT2,P3_SCOPE_PROT2,P4_SCOPE_PROT2,P5_SCOPE_PROT2</definedName>
    <definedName name="SCOPE_PROT2" localSheetId="13">'  14.2.'!P1_SCOPE_PROT2,[0]!P2_SCOPE_PROT2,[0]!P3_SCOPE_PROT2,[0]!P4_SCOPE_PROT2,'  14.2.'!P5_SCOPE_PROT2</definedName>
    <definedName name="SCOPE_PROT2" localSheetId="14">'  14.3.'!P1_SCOPE_PROT2,[0]!P2_SCOPE_PROT2,[0]!P3_SCOPE_PROT2,[0]!P4_SCOPE_PROT2,'  14.3.'!P5_SCOPE_PROT2</definedName>
    <definedName name="SCOPE_PROT2" localSheetId="2">P1_SCOPE_PROT2,P2_SCOPE_PROT2,P3_SCOPE_PROT2,P4_SCOPE_PROT2,P5_SCOPE_PROT2</definedName>
    <definedName name="SCOPE_PROT2" localSheetId="4">P1_SCOPE_PROT2,P2_SCOPE_PROT2,P3_SCOPE_PROT2,P4_SCOPE_PROT2,P5_SCOPE_PROT2</definedName>
    <definedName name="SCOPE_PROT2" localSheetId="11">' 6.3 '!P1_SCOPE_PROT2,P2_SCOPE_PROT2,P3_SCOPE_PROT2,P4_SCOPE_PROT2,P5_SCOPE_PROT2</definedName>
    <definedName name="SCOPE_PROT2" localSheetId="1">P1_SCOPE_PROT2,P2_SCOPE_PROT2,P3_SCOPE_PROT2,P4_SCOPE_PROT2,P5_SCOPE_PROT2</definedName>
    <definedName name="SCOPE_PROT2" localSheetId="5">'3.1.'!P1_SCOPE_PROT2,P2_SCOPE_PROT2,P3_SCOPE_PROT2,P4_SCOPE_PROT2,P5_SCOPE_PROT2</definedName>
    <definedName name="SCOPE_PROT2" localSheetId="6">'3.1. (2)'!P1_SCOPE_PROT2,[0]!P2_SCOPE_PROT2,[0]!P3_SCOPE_PROT2,[0]!P4_SCOPE_PROT2,'3.1. (2)'!P5_SCOPE_PROT2</definedName>
    <definedName name="SCOPE_PROT2" localSheetId="7">'3.2'!P1_SCOPE_PROT2,P2_SCOPE_PROT2,P3_SCOPE_PROT2,P4_SCOPE_PROT2,P5_SCOPE_PROT2</definedName>
    <definedName name="SCOPE_PROT2" localSheetId="8">'3.2 (2)'!P1_SCOPE_PROT2,[0]!P2_SCOPE_PROT2,[0]!P3_SCOPE_PROT2,[0]!P4_SCOPE_PROT2,'3.2 (2)'!P5_SCOPE_PROT2</definedName>
    <definedName name="SCOPE_PROT2" localSheetId="9">P1_SCOPE_PROT2,P2_SCOPE_PROT2,P3_SCOPE_PROT2,P4_SCOPE_PROT2,P5_SCOPE_PROT2</definedName>
    <definedName name="SCOPE_PROT2" localSheetId="10">P1_SCOPE_PROT2,P2_SCOPE_PROT2,P3_SCOPE_PROT2,P4_SCOPE_PROT2,P5_SCOPE_PROT2</definedName>
    <definedName name="SCOPE_PROT2">P1_SCOPE_PROT2,P2_SCOPE_PROT2,P3_SCOPE_PROT2,P4_SCOPE_PROT2,P5_SCOPE_PROT2</definedName>
    <definedName name="SCOPE_PROT20">'[1]Команд'!$F$7:$G$12,'[1]Команд'!$E$13,'[1]Команд'!$C$13,'[1]Команд'!$D$7:$D$12</definedName>
    <definedName name="SCOPE_PROT21">'[1]Обуч'!$A$13:$A$17,'[1]Обуч'!$C$6:$C$10,'[1]Обуч'!$C$13:$C$17,'[1]Обуч'!$E$6:$F$10,'[1]Обуч'!$E$13:$F$17,'[1]Обуч'!$B$19,'[1]Обуч'!$D$19,'[1]Обуч'!$A$6:$A$10</definedName>
    <definedName name="SCOPE_PROT22" localSheetId="12">'[1]Страхов'!$E$23:$F$25,'[1]Страхов'!$D$27,'[1]Страхов'!$B$27,'[1]Страхов'!$A$23:$A$25,P1_SCOPE_PROT22,P2_SCOPE_PROT22</definedName>
    <definedName name="SCOPE_PROT22" localSheetId="13">'[1]Страхов'!$E$23:$F$25,'[1]Страхов'!$D$27,'[1]Страхов'!$B$27,'[1]Страхов'!$A$23:$A$25,[0]!P1_SCOPE_PROT22,[0]!P2_SCOPE_PROT22</definedName>
    <definedName name="SCOPE_PROT22" localSheetId="14">'[1]Страхов'!$E$23:$F$25,'[1]Страхов'!$D$27,'[1]Страхов'!$B$27,'[1]Страхов'!$A$23:$A$25,[0]!P1_SCOPE_PROT22,[0]!P2_SCOPE_PROT22</definedName>
    <definedName name="SCOPE_PROT22" localSheetId="2">'[1]Страхов'!$E$23:$F$25,'[1]Страхов'!$D$27,'[1]Страхов'!$B$27,'[1]Страхов'!$A$23:$A$25,P1_SCOPE_PROT22,P2_SCOPE_PROT22</definedName>
    <definedName name="SCOPE_PROT22" localSheetId="4">'[1]Страхов'!$E$23:$F$25,'[1]Страхов'!$D$27,'[1]Страхов'!$B$27,'[1]Страхов'!$A$23:$A$25,P1_SCOPE_PROT22,P2_SCOPE_PROT22</definedName>
    <definedName name="SCOPE_PROT22" localSheetId="11">'[1]Страхов'!$E$23:$F$25,'[1]Страхов'!$D$27,'[1]Страхов'!$B$27,'[1]Страхов'!$A$23:$A$25,P1_SCOPE_PROT22,P2_SCOPE_PROT22</definedName>
    <definedName name="SCOPE_PROT22" localSheetId="1">'[1]Страхов'!$E$23:$F$25,'[1]Страхов'!$D$27,'[1]Страхов'!$B$27,'[1]Страхов'!$A$23:$A$25,P1_SCOPE_PROT22,P2_SCOPE_PROT22</definedName>
    <definedName name="SCOPE_PROT22" localSheetId="5">'[1]Страхов'!$E$23:$F$25,'[1]Страхов'!$D$27,'[1]Страхов'!$B$27,'[1]Страхов'!$A$23:$A$25,P1_SCOPE_PROT22,P2_SCOPE_PROT22</definedName>
    <definedName name="SCOPE_PROT22" localSheetId="6">'[1]Страхов'!$E$23:$F$25,'[1]Страхов'!$D$27,'[1]Страхов'!$B$27,'[1]Страхов'!$A$23:$A$25,[0]!P1_SCOPE_PROT22,[0]!P2_SCOPE_PROT22</definedName>
    <definedName name="SCOPE_PROT22" localSheetId="7">'[1]Страхов'!$E$23:$F$25,'[1]Страхов'!$D$27,'[1]Страхов'!$B$27,'[1]Страхов'!$A$23:$A$25,P1_SCOPE_PROT22,P2_SCOPE_PROT22</definedName>
    <definedName name="SCOPE_PROT22" localSheetId="8">'[1]Страхов'!$E$23:$F$25,'[1]Страхов'!$D$27,'[1]Страхов'!$B$27,'[1]Страхов'!$A$23:$A$25,[0]!P1_SCOPE_PROT22,[0]!P2_SCOPE_PROT22</definedName>
    <definedName name="SCOPE_PROT22" localSheetId="9">'[1]Страхов'!$E$23:$F$25,'[1]Страхов'!$D$27,'[1]Страхов'!$B$27,'[1]Страхов'!$A$23:$A$25,P1_SCOPE_PROT22,P2_SCOPE_PROT22</definedName>
    <definedName name="SCOPE_PROT22" localSheetId="10">'[1]Страхов'!$E$23:$F$25,'[1]Страхов'!$D$27,'[1]Страхов'!$B$27,'[1]Страхов'!$A$23:$A$25,P1_SCOPE_PROT22,P2_SCOPE_PROT22</definedName>
    <definedName name="SCOPE_PROT22">'[1]Страхов'!$E$23:$F$25,'[1]Страхов'!$D$27,'[1]Страхов'!$B$27,'[1]Страхов'!$A$23:$A$25,P1_SCOPE_PROT22,P2_SCOPE_PROT22</definedName>
    <definedName name="SCOPE_PROT23">'[1]Др проч'!$C$6:$C$25,'[1]Др проч'!$E$6:$F$25,'[1]Др проч'!$D$27,'[1]Др проч'!$B$27,'[1]Др проч'!$A$6:$A$25</definedName>
    <definedName name="SCOPE_PROT24">'[1]Услуги банков'!$C$7:$C$9,'[1]Услуги банков'!$D$6,'[1]Услуги банков'!$E$7:$F$9,'[1]Услуги банков'!$A$7:$A$9,'[1]Услуги банков'!$B$6</definedName>
    <definedName name="SCOPE_PROT25">'[1]Н на Им'!$E$6:$F$7,'[1]Н на Им'!$B$10,'[1]Н на Им'!$D$10,'[1]Н на Им'!$B$11:$F$15,'[1]Н на Им'!$C$6:$C$7</definedName>
    <definedName name="SCOPE_PROT26">'[1]др внереал расходы'!$D$12,'[1]др внереал расходы'!$C$6:$C$10,'[1]др внереал расходы'!$B$12,'[1]др внереал расходы'!$A$6:$A$10,'[1]др внереал расходы'!$E$6:$F$10</definedName>
    <definedName name="SCOPE_PROT27" localSheetId="12">'[1] КВЛ 2011'!$D$76:$H$78,'[1] КВЛ 2011'!$D$81:$H$101,'[1] КВЛ 2011'!$D$104:$H$106,'[1] КВЛ 2011'!$A$2:$I$2,'[1] КВЛ 2011'!$D$109:$H$111,P1_SCOPE_PROT27,P2_SCOPE_PROT27</definedName>
    <definedName name="SCOPE_PROT27" localSheetId="13">'[1] КВЛ 2011'!$D$76:$H$78,'[1] КВЛ 2011'!$D$81:$H$101,'[1] КВЛ 2011'!$D$104:$H$106,'[1] КВЛ 2011'!$A$2:$I$2,'[1] КВЛ 2011'!$D$109:$H$111,[0]!P1_SCOPE_PROT27,[0]!P2_SCOPE_PROT27</definedName>
    <definedName name="SCOPE_PROT27" localSheetId="14">'[1] КВЛ 2011'!$D$76:$H$78,'[1] КВЛ 2011'!$D$81:$H$101,'[1] КВЛ 2011'!$D$104:$H$106,'[1] КВЛ 2011'!$A$2:$I$2,'[1] КВЛ 2011'!$D$109:$H$111,[0]!P1_SCOPE_PROT27,[0]!P2_SCOPE_PROT27</definedName>
    <definedName name="SCOPE_PROT27" localSheetId="2">'[1] КВЛ 2011'!$D$76:$H$78,'[1] КВЛ 2011'!$D$81:$H$101,'[1] КВЛ 2011'!$D$104:$H$106,'[1] КВЛ 2011'!$A$2:$I$2,'[1] КВЛ 2011'!$D$109:$H$111,P1_SCOPE_PROT27,P2_SCOPE_PROT27</definedName>
    <definedName name="SCOPE_PROT27" localSheetId="4">'[1] КВЛ 2011'!$D$76:$H$78,'[1] КВЛ 2011'!$D$81:$H$101,'[1] КВЛ 2011'!$D$104:$H$106,'[1] КВЛ 2011'!$A$2:$I$2,'[1] КВЛ 2011'!$D$109:$H$111,P1_SCOPE_PROT27,P2_SCOPE_PROT27</definedName>
    <definedName name="SCOPE_PROT27" localSheetId="11">'[1] КВЛ 2011'!$D$76:$H$78,'[1] КВЛ 2011'!$D$81:$H$101,'[1] КВЛ 2011'!$D$104:$H$106,'[1] КВЛ 2011'!$A$2:$I$2,'[1] КВЛ 2011'!$D$109:$H$111,P1_SCOPE_PROT27,P2_SCOPE_PROT27</definedName>
    <definedName name="SCOPE_PROT27" localSheetId="1">'[1] КВЛ 2011'!$D$76:$H$78,'[1] КВЛ 2011'!$D$81:$H$101,'[1] КВЛ 2011'!$D$104:$H$106,'[1] КВЛ 2011'!$A$2:$I$2,'[1] КВЛ 2011'!$D$109:$H$111,P1_SCOPE_PROT27,P2_SCOPE_PROT27</definedName>
    <definedName name="SCOPE_PROT27" localSheetId="5">'[1] КВЛ 2011'!$D$76:$H$78,'[1] КВЛ 2011'!$D$81:$H$101,'[1] КВЛ 2011'!$D$104:$H$106,'[1] КВЛ 2011'!$A$2:$I$2,'[1] КВЛ 2011'!$D$109:$H$111,P1_SCOPE_PROT27,P2_SCOPE_PROT27</definedName>
    <definedName name="SCOPE_PROT27" localSheetId="6">'[1] КВЛ 2011'!$D$76:$H$78,'[1] КВЛ 2011'!$D$81:$H$101,'[1] КВЛ 2011'!$D$104:$H$106,'[1] КВЛ 2011'!$A$2:$I$2,'[1] КВЛ 2011'!$D$109:$H$111,[0]!P1_SCOPE_PROT27,[0]!P2_SCOPE_PROT27</definedName>
    <definedName name="SCOPE_PROT27" localSheetId="7">'[1] КВЛ 2011'!$D$76:$H$78,'[1] КВЛ 2011'!$D$81:$H$101,'[1] КВЛ 2011'!$D$104:$H$106,'[1] КВЛ 2011'!$A$2:$I$2,'[1] КВЛ 2011'!$D$109:$H$111,P1_SCOPE_PROT27,P2_SCOPE_PROT27</definedName>
    <definedName name="SCOPE_PROT27" localSheetId="8">'[1] КВЛ 2011'!$D$76:$H$78,'[1] КВЛ 2011'!$D$81:$H$101,'[1] КВЛ 2011'!$D$104:$H$106,'[1] КВЛ 2011'!$A$2:$I$2,'[1] КВЛ 2011'!$D$109:$H$111,[0]!P1_SCOPE_PROT27,[0]!P2_SCOPE_PROT27</definedName>
    <definedName name="SCOPE_PROT27" localSheetId="9">'[1] КВЛ 2011'!$D$76:$H$78,'[1] КВЛ 2011'!$D$81:$H$101,'[1] КВЛ 2011'!$D$104:$H$106,'[1] КВЛ 2011'!$A$2:$I$2,'[1] КВЛ 2011'!$D$109:$H$111,P1_SCOPE_PROT27,P2_SCOPE_PROT27</definedName>
    <definedName name="SCOPE_PROT27" localSheetId="10">'[1] КВЛ 2011'!$D$76:$H$78,'[1] КВЛ 2011'!$D$81:$H$101,'[1] КВЛ 2011'!$D$104:$H$106,'[1] КВЛ 2011'!$A$2:$I$2,'[1] КВЛ 2011'!$D$109:$H$111,P1_SCOPE_PROT27,P2_SCOPE_PROT27</definedName>
    <definedName name="SCOPE_PROT27">'[1] КВЛ 2011'!$D$76:$H$78,'[1] КВЛ 2011'!$D$81:$H$101,'[1] КВЛ 2011'!$D$104:$H$106,'[1] КВЛ 2011'!$A$2:$I$2,'[1] КВЛ 2011'!$D$109:$H$111,P1_SCOPE_PROT27,P2_SCOPE_PROT27</definedName>
    <definedName name="SCOPE_PROT29">'[1]соц характер'!$A$12:$F$22,'[1]соц характер'!$B$24:$F$26,'[1]соц характер'!$A$28:$F$30,'[1]соц характер'!$A$7:$F$9</definedName>
    <definedName name="SCOPE_PROT3">'[1]П2.1 на 01.01.2011'!$G$29:$G$38,'[1]П2.1 на 01.01.2011'!$G$8:$G$27,'[1]П2.1 на 01.01.2011'!$G$41:$G$44</definedName>
    <definedName name="SCOPE_PROT31" localSheetId="12">#REF!</definedName>
    <definedName name="SCOPE_PROT31" localSheetId="13">#REF!</definedName>
    <definedName name="SCOPE_PROT31" localSheetId="14">#REF!</definedName>
    <definedName name="SCOPE_PROT31" localSheetId="11">#REF!</definedName>
    <definedName name="SCOPE_PROT31" localSheetId="5">#REF!</definedName>
    <definedName name="SCOPE_PROT31" localSheetId="6">#REF!</definedName>
    <definedName name="SCOPE_PROT31" localSheetId="7">#REF!</definedName>
    <definedName name="SCOPE_PROT31" localSheetId="8">#REF!</definedName>
    <definedName name="SCOPE_PROT31">#REF!</definedName>
    <definedName name="SCOPE_PROT32">'[1]П.1.18. Калькуляция'!$C$11:$F$22,'[1]П.1.18. Калькуляция'!$G$15:$G$22,'[1]П.1.18. Калькуляция'!$C$7:$G$10</definedName>
    <definedName name="SCOPE_PROT33">'[1]П.1.21 Прибыль'!$C$13:$G$13,'[1]П.1.21 Прибыль'!$C$15:$G$15,'[1]П.1.21 Прибыль'!$C$18:$G$19,'[1]П.1.21 Прибыль'!$C$8:$F$11</definedName>
    <definedName name="SCOPE_PROT34" localSheetId="12">'[1]НВВ общая'!$C$45:$G$45,P1_SCOPE_PROT34</definedName>
    <definedName name="SCOPE_PROT34" localSheetId="13">'[1]НВВ общая'!$C$45:$G$45,[0]!P1_SCOPE_PROT34</definedName>
    <definedName name="SCOPE_PROT34" localSheetId="14">'[1]НВВ общая'!$C$45:$G$45,[0]!P1_SCOPE_PROT34</definedName>
    <definedName name="SCOPE_PROT34" localSheetId="2">'[1]НВВ общая'!$C$45:$G$45,P1_SCOPE_PROT34</definedName>
    <definedName name="SCOPE_PROT34" localSheetId="4">'[1]НВВ общая'!$C$45:$G$45,P1_SCOPE_PROT34</definedName>
    <definedName name="SCOPE_PROT34" localSheetId="11">'[1]НВВ общая'!$C$45:$G$45,P1_SCOPE_PROT34</definedName>
    <definedName name="SCOPE_PROT34" localSheetId="1">'[1]НВВ общая'!$C$45:$G$45,P1_SCOPE_PROT34</definedName>
    <definedName name="SCOPE_PROT34" localSheetId="5">'[1]НВВ общая'!$C$45:$G$45,P1_SCOPE_PROT34</definedName>
    <definedName name="SCOPE_PROT34" localSheetId="6">'[1]НВВ общая'!$C$45:$G$45,[0]!P1_SCOPE_PROT34</definedName>
    <definedName name="SCOPE_PROT34" localSheetId="7">'[1]НВВ общая'!$C$45:$G$45,P1_SCOPE_PROT34</definedName>
    <definedName name="SCOPE_PROT34" localSheetId="8">'[1]НВВ общая'!$C$45:$G$45,[0]!P1_SCOPE_PROT34</definedName>
    <definedName name="SCOPE_PROT34" localSheetId="9">'[1]НВВ общая'!$C$45:$G$45,P1_SCOPE_PROT34</definedName>
    <definedName name="SCOPE_PROT34" localSheetId="10">'[1]НВВ общая'!$C$45:$G$45,P1_SCOPE_PROT34</definedName>
    <definedName name="SCOPE_PROT34">'[1]НВВ общая'!$C$45:$G$45,P1_SCOPE_PROT34</definedName>
    <definedName name="SCOPE_PROT35" localSheetId="12">'[1]П1.24'!#REF!,'[1]П1.24'!#REF!,'[1]П1.24'!#REF!</definedName>
    <definedName name="SCOPE_PROT35" localSheetId="13">'[1]П1.24'!#REF!,'[1]П1.24'!#REF!,'[1]П1.24'!#REF!</definedName>
    <definedName name="SCOPE_PROT35" localSheetId="14">'[1]П1.24'!#REF!,'[1]П1.24'!#REF!,'[1]П1.24'!#REF!</definedName>
    <definedName name="SCOPE_PROT35" localSheetId="11">'[1]П1.24'!#REF!,'[1]П1.24'!#REF!,'[1]П1.24'!#REF!</definedName>
    <definedName name="SCOPE_PROT35" localSheetId="5">'[1]П1.24'!#REF!,'[1]П1.24'!#REF!,'[1]П1.24'!#REF!</definedName>
    <definedName name="SCOPE_PROT35" localSheetId="6">'[1]П1.24'!#REF!,'[1]П1.24'!#REF!,'[1]П1.24'!#REF!</definedName>
    <definedName name="SCOPE_PROT35" localSheetId="7">'[1]П1.24'!#REF!,'[1]П1.24'!#REF!,'[1]П1.24'!#REF!</definedName>
    <definedName name="SCOPE_PROT35" localSheetId="8">'[1]П1.24'!#REF!,'[1]П1.24'!#REF!,'[1]П1.24'!#REF!</definedName>
    <definedName name="SCOPE_PROT35">'[1]П1.24'!#REF!,'[1]П1.24'!#REF!,'[1]П1.24'!#REF!</definedName>
    <definedName name="SCOPE_PROT36" localSheetId="12">'[1]П1.25'!#REF!,'[1]П1.25'!$D$7:$D$7</definedName>
    <definedName name="SCOPE_PROT36" localSheetId="13">'[1]П1.25'!#REF!,'[1]П1.25'!$D$7:$D$7</definedName>
    <definedName name="SCOPE_PROT36" localSheetId="14">'[1]П1.25'!#REF!,'[1]П1.25'!$D$7:$D$7</definedName>
    <definedName name="SCOPE_PROT36" localSheetId="11">'[1]П1.25'!#REF!,'[1]П1.25'!$D$7:$D$7</definedName>
    <definedName name="SCOPE_PROT36" localSheetId="5">'[1]П1.25'!#REF!,'[1]П1.25'!$D$7:$D$7</definedName>
    <definedName name="SCOPE_PROT36" localSheetId="6">'[1]П1.25'!#REF!,'[1]П1.25'!$D$7:$D$7</definedName>
    <definedName name="SCOPE_PROT36" localSheetId="7">'[1]П1.25'!#REF!,'[1]П1.25'!$D$7:$D$7</definedName>
    <definedName name="SCOPE_PROT36" localSheetId="8">'[1]П1.25'!#REF!,'[1]П1.25'!$D$7:$D$7</definedName>
    <definedName name="SCOPE_PROT36">'[1]П1.25'!#REF!,'[1]П1.25'!$D$7:$D$7</definedName>
    <definedName name="SCOPE_PROT37" localSheetId="12">#REF!,#REF!,#REF!</definedName>
    <definedName name="SCOPE_PROT37" localSheetId="13">#REF!,#REF!,#REF!</definedName>
    <definedName name="SCOPE_PROT37" localSheetId="14">#REF!,#REF!,#REF!</definedName>
    <definedName name="SCOPE_PROT37" localSheetId="11">#REF!,#REF!,#REF!</definedName>
    <definedName name="SCOPE_PROT37" localSheetId="5">#REF!,#REF!,#REF!</definedName>
    <definedName name="SCOPE_PROT37" localSheetId="6">#REF!,#REF!,#REF!</definedName>
    <definedName name="SCOPE_PROT37" localSheetId="7">#REF!,#REF!,#REF!</definedName>
    <definedName name="SCOPE_PROT37" localSheetId="8">#REF!,#REF!,#REF!</definedName>
    <definedName name="SCOPE_PROT37">#REF!,#REF!,#REF!</definedName>
    <definedName name="SCOPE_PROT38" localSheetId="12">#REF!,#REF!,#REF!</definedName>
    <definedName name="SCOPE_PROT38" localSheetId="13">#REF!,#REF!,#REF!</definedName>
    <definedName name="SCOPE_PROT38" localSheetId="14">#REF!,#REF!,#REF!</definedName>
    <definedName name="SCOPE_PROT38" localSheetId="11">#REF!,#REF!,#REF!</definedName>
    <definedName name="SCOPE_PROT38" localSheetId="5">#REF!,#REF!,#REF!</definedName>
    <definedName name="SCOPE_PROT38" localSheetId="6">#REF!,#REF!,#REF!</definedName>
    <definedName name="SCOPE_PROT38" localSheetId="7">#REF!,#REF!,#REF!</definedName>
    <definedName name="SCOPE_PROT38" localSheetId="8">#REF!,#REF!,#REF!</definedName>
    <definedName name="SCOPE_PROT38">#REF!,#REF!,#REF!</definedName>
    <definedName name="SCOPE_PROT5" localSheetId="12">P1_SCOPE_PROT5,P2_SCOPE_PROT5</definedName>
    <definedName name="SCOPE_PROT5" localSheetId="13">[0]!P1_SCOPE_PROT5,[0]!P2_SCOPE_PROT5</definedName>
    <definedName name="SCOPE_PROT5" localSheetId="14">[0]!P1_SCOPE_PROT5,[0]!P2_SCOPE_PROT5</definedName>
    <definedName name="SCOPE_PROT5" localSheetId="2">P1_SCOPE_PROT5,P2_SCOPE_PROT5</definedName>
    <definedName name="SCOPE_PROT5" localSheetId="4">P1_SCOPE_PROT5,P2_SCOPE_PROT5</definedName>
    <definedName name="SCOPE_PROT5" localSheetId="11">P1_SCOPE_PROT5,P2_SCOPE_PROT5</definedName>
    <definedName name="SCOPE_PROT5" localSheetId="1">P1_SCOPE_PROT5,P2_SCOPE_PROT5</definedName>
    <definedName name="SCOPE_PROT5" localSheetId="5">P1_SCOPE_PROT5,P2_SCOPE_PROT5</definedName>
    <definedName name="SCOPE_PROT5" localSheetId="6">[0]!P1_SCOPE_PROT5,[0]!P2_SCOPE_PROT5</definedName>
    <definedName name="SCOPE_PROT5" localSheetId="7">P1_SCOPE_PROT5,P2_SCOPE_PROT5</definedName>
    <definedName name="SCOPE_PROT5" localSheetId="8">[0]!P1_SCOPE_PROT5,[0]!P2_SCOPE_PROT5</definedName>
    <definedName name="SCOPE_PROT5" localSheetId="9">P1_SCOPE_PROT5,P2_SCOPE_PROT5</definedName>
    <definedName name="SCOPE_PROT5" localSheetId="10">P1_SCOPE_PROT5,P2_SCOPE_PROT5</definedName>
    <definedName name="SCOPE_PROT5">P1_SCOPE_PROT5,P2_SCOPE_PROT5</definedName>
    <definedName name="SCOPE_PROT6">'[1]П.1.17'!$F$7:$G$9,'[1]П.1.17'!$C$13:$G$13,'[1]П.1.17'!$D$7:$D$9</definedName>
    <definedName name="SCOPE_PROT7">'[1]численность'!$C$7:$C$9,'[1]численность'!$D$6,'[1]численность'!$E$7:$F$9,'[1]численность'!$B$10:$F$13,'[1]численность'!$B$6</definedName>
    <definedName name="SCOPE_PROT8" localSheetId="12">'[1]П.1.16. оплата труда ОПР'!$C$36:$C$37,P1_SCOPE_PROT8,'  14.1'!P2_SCOPE_PROT8,P3_SCOPE_PROT8,P4_SCOPE_PROT8,P5_SCOPE_PROT8,P6_SCOPE_PROT8</definedName>
    <definedName name="SCOPE_PROT8" localSheetId="13">'[1]П.1.16. оплата труда ОПР'!$C$36:$C$37,[0]!P1_SCOPE_PROT8,'  14.2.'!P2_SCOPE_PROT8,[0]!P3_SCOPE_PROT8,[0]!P4_SCOPE_PROT8,[0]!P5_SCOPE_PROT8,[0]!P6_SCOPE_PROT8</definedName>
    <definedName name="SCOPE_PROT8" localSheetId="14">'[1]П.1.16. оплата труда ОПР'!$C$36:$C$37,[0]!P1_SCOPE_PROT8,'  14.3.'!P2_SCOPE_PROT8,[0]!P3_SCOPE_PROT8,[0]!P4_SCOPE_PROT8,[0]!P5_SCOPE_PROT8,[0]!P6_SCOPE_PROT8</definedName>
    <definedName name="SCOPE_PROT8" localSheetId="2">'[1]П.1.16. оплата труда ОПР'!$C$36:$C$37,P1_SCOPE_PROT8,P2_SCOPE_PROT8,P3_SCOPE_PROT8,P4_SCOPE_PROT8,P5_SCOPE_PROT8,P6_SCOPE_PROT8</definedName>
    <definedName name="SCOPE_PROT8" localSheetId="4">'[1]П.1.16. оплата труда ОПР'!$C$36:$C$37,P1_SCOPE_PROT8,P2_SCOPE_PROT8,P3_SCOPE_PROT8,P4_SCOPE_PROT8,P5_SCOPE_PROT8,P6_SCOPE_PROT8</definedName>
    <definedName name="SCOPE_PROT8" localSheetId="11">'[1]П.1.16. оплата труда ОПР'!$C$36:$C$37,P1_SCOPE_PROT8,' 6.3 '!P2_SCOPE_PROT8,P3_SCOPE_PROT8,P4_SCOPE_PROT8,P5_SCOPE_PROT8,P6_SCOPE_PROT8</definedName>
    <definedName name="SCOPE_PROT8" localSheetId="1">'[1]П.1.16. оплата труда ОПР'!$C$36:$C$37,P1_SCOPE_PROT8,P2_SCOPE_PROT8,P3_SCOPE_PROT8,P4_SCOPE_PROT8,P5_SCOPE_PROT8,P6_SCOPE_PROT8</definedName>
    <definedName name="SCOPE_PROT8" localSheetId="5">'[1]П.1.16. оплата труда ОПР'!$C$36:$C$37,P1_SCOPE_PROT8,'3.1.'!P2_SCOPE_PROT8,P3_SCOPE_PROT8,P4_SCOPE_PROT8,P5_SCOPE_PROT8,P6_SCOPE_PROT8</definedName>
    <definedName name="SCOPE_PROT8" localSheetId="6">'[1]П.1.16. оплата труда ОПР'!$C$36:$C$37,[0]!P1_SCOPE_PROT8,'3.1. (2)'!P2_SCOPE_PROT8,[0]!P3_SCOPE_PROT8,[0]!P4_SCOPE_PROT8,[0]!P5_SCOPE_PROT8,[0]!P6_SCOPE_PROT8</definedName>
    <definedName name="SCOPE_PROT8" localSheetId="7">'[1]П.1.16. оплата труда ОПР'!$C$36:$C$37,P1_SCOPE_PROT8,'3.2'!P2_SCOPE_PROT8,P3_SCOPE_PROT8,P4_SCOPE_PROT8,P5_SCOPE_PROT8,P6_SCOPE_PROT8</definedName>
    <definedName name="SCOPE_PROT8" localSheetId="8">'[1]П.1.16. оплата труда ОПР'!$C$36:$C$37,[0]!P1_SCOPE_PROT8,'3.2 (2)'!P2_SCOPE_PROT8,[0]!P3_SCOPE_PROT8,[0]!P4_SCOPE_PROT8,[0]!P5_SCOPE_PROT8,[0]!P6_SCOPE_PROT8</definedName>
    <definedName name="SCOPE_PROT8" localSheetId="9">'[1]П.1.16. оплата труда ОПР'!$C$36:$C$37,P1_SCOPE_PROT8,P2_SCOPE_PROT8,P3_SCOPE_PROT8,P4_SCOPE_PROT8,P5_SCOPE_PROT8,P6_SCOPE_PROT8</definedName>
    <definedName name="SCOPE_PROT8" localSheetId="10">'[1]П.1.16. оплата труда ОПР'!$C$36:$C$37,P1_SCOPE_PROT8,P2_SCOPE_PROT8,P3_SCOPE_PROT8,P4_SCOPE_PROT8,P5_SCOPE_PROT8,P6_SCOPE_PROT8</definedName>
    <definedName name="SCOPE_PROT8">'[1]П.1.16. оплата труда ОПР'!$C$36:$C$37,P1_SCOPE_PROT8,P2_SCOPE_PROT8,P3_SCOPE_PROT8,P4_SCOPE_PROT8,P5_SCOPE_PROT8,P6_SCOPE_PROT8</definedName>
    <definedName name="SCOPE_PROT9" localSheetId="13">#N/A</definedName>
    <definedName name="SCOPE_PROT9" localSheetId="14">#N/A</definedName>
    <definedName name="SCOPE_PROT9" localSheetId="6">'[1]П.1.16. оплата труда ОПР'!$C$36:$C$37,[0]!P1_SCOPE_PROT8,'3.1. (2)'!P2_SCOPE_PROT8,[0]!P3_SCOPE_PROT8,[0]!P4_SCOPE_PROT8,[0]!P5_SCOPE_PROT8,[0]!P6_SCOPE_PROT8</definedName>
    <definedName name="SCOPE_PROT9" localSheetId="8">#N/A</definedName>
    <definedName name="SCOPE_PROT9">'[1]П.1.16. оплата труда ОПР'!$C$36:$C$37,[0]!P1_SCOPE_PROT8,'3.1.'!P2_SCOPE_PROT8,[0]!P3_SCOPE_PROT8,[0]!P4_SCOPE_PROT8,[0]!P5_SCOPE_PROT8,[0]!P6_SCOPE_PROT8</definedName>
    <definedName name="SDFSDA" localSheetId="13" hidden="1">'[1]Баланс мощности'!#REF!,'[1]Баланс мощности'!#REF!,'[1]Баланс мощности'!#REF!,'[1]Баланс мощности'!#REF!,'[1]Баланс мощности'!$E$11</definedName>
    <definedName name="SDFSDA" localSheetId="14" hidden="1">'[1]Баланс мощности'!#REF!,'[1]Баланс мощности'!#REF!,'[1]Баланс мощности'!#REF!,'[1]Баланс мощности'!#REF!,'[1]Баланс мощности'!$E$11</definedName>
    <definedName name="SDFSDA" localSheetId="6" hidden="1">'[1]Баланс мощности'!#REF!,'[1]Баланс мощности'!#REF!,'[1]Баланс мощности'!#REF!,'[1]Баланс мощности'!#REF!,'[1]Баланс мощности'!$E$11</definedName>
    <definedName name="SDFSDA" localSheetId="8" hidden="1">'[1]Баланс мощности'!#REF!,'[1]Баланс мощности'!#REF!,'[1]Баланс мощности'!#REF!,'[1]Баланс мощности'!#REF!,'[1]Баланс мощности'!$E$11</definedName>
    <definedName name="SDFSDA" hidden="1">'[1]Баланс мощности'!#REF!,'[1]Баланс мощности'!#REF!,'[1]Баланс мощности'!#REF!,'[1]Баланс мощности'!#REF!,'[1]Баланс мощности'!$E$11</definedName>
    <definedName name="SSSS" localSheetId="13">'[1]материалы'!#REF!,'[1]материалы'!#REF!,'[1]материалы'!$B$13:$F$14,'[1]материалы'!$B$16:$F$20,'[1]материалы'!$B$23:$F$28,'[1]материалы'!$A$28:$A$28</definedName>
    <definedName name="SSSS" localSheetId="14">'[1]материалы'!#REF!,'[1]материалы'!#REF!,'[1]материалы'!$B$13:$F$14,'[1]материалы'!$B$16:$F$20,'[1]материалы'!$B$23:$F$28,'[1]материалы'!$A$28:$A$28</definedName>
    <definedName name="SSSS" localSheetId="6">'[1]материалы'!#REF!,'[1]материалы'!#REF!,'[1]материалы'!$B$13:$F$14,'[1]материалы'!$B$16:$F$20,'[1]материалы'!$B$23:$F$28,'[1]материалы'!$A$28:$A$28</definedName>
    <definedName name="SSSS" localSheetId="8">'[1]материалы'!#REF!,'[1]материалы'!#REF!,'[1]материалы'!$B$13:$F$14,'[1]материалы'!$B$16:$F$20,'[1]материалы'!$B$23:$F$28,'[1]материалы'!$A$28:$A$28</definedName>
    <definedName name="SSSS">'[1]материалы'!#REF!,'[1]материалы'!#REF!,'[1]материалы'!$B$13:$F$14,'[1]материалы'!$B$16:$F$20,'[1]материалы'!$B$23:$F$28,'[1]материалы'!$A$28:$A$28</definedName>
    <definedName name="Stat">#REF!</definedName>
    <definedName name="Stat_35">#REF!</definedName>
    <definedName name="T3?L1.4.1" localSheetId="12">#REF!</definedName>
    <definedName name="T3?L1.4.1" localSheetId="13">#REF!</definedName>
    <definedName name="T3?L1.4.1" localSheetId="14">#REF!</definedName>
    <definedName name="T3?L1.4.1" localSheetId="11">#REF!</definedName>
    <definedName name="T3?L1.4.1" localSheetId="5">#REF!</definedName>
    <definedName name="T3?L1.4.1" localSheetId="6">#REF!</definedName>
    <definedName name="T3?L1.4.1" localSheetId="7">#REF!</definedName>
    <definedName name="T3?L1.4.1" localSheetId="8">#REF!</definedName>
    <definedName name="T3?L1.4.1">#REF!</definedName>
    <definedName name="T3?L1.5.1" localSheetId="12">#REF!</definedName>
    <definedName name="T3?L1.5.1" localSheetId="13">#REF!</definedName>
    <definedName name="T3?L1.5.1" localSheetId="14">#REF!</definedName>
    <definedName name="T3?L1.5.1" localSheetId="11">#REF!</definedName>
    <definedName name="T3?L1.5.1" localSheetId="5">#REF!</definedName>
    <definedName name="T3?L1.5.1" localSheetId="6">#REF!</definedName>
    <definedName name="T3?L1.5.1" localSheetId="7">#REF!</definedName>
    <definedName name="T3?L1.5.1" localSheetId="8">#REF!</definedName>
    <definedName name="T3?L1.5.1">#REF!</definedName>
    <definedName name="TRTR" localSheetId="13" hidden="1">'[1]П.1.16. оплата труда ОПР'!$D$33,'[1]П.1.16. оплата труда ОПР'!#REF!,'[1]П.1.16. оплата труда ОПР'!#REF!,'[1]П.1.16. оплата труда ОПР'!$F$29</definedName>
    <definedName name="TRTR" localSheetId="14" hidden="1">'[1]П.1.16. оплата труда ОПР'!$D$33,'[1]П.1.16. оплата труда ОПР'!#REF!,'[1]П.1.16. оплата труда ОПР'!#REF!,'[1]П.1.16. оплата труда ОПР'!$F$29</definedName>
    <definedName name="TRTR" localSheetId="6" hidden="1">'[1]П.1.16. оплата труда ОПР'!$D$33,'[1]П.1.16. оплата труда ОПР'!#REF!,'[1]П.1.16. оплата труда ОПР'!#REF!,'[1]П.1.16. оплата труда ОПР'!$F$29</definedName>
    <definedName name="TRTR" localSheetId="8" hidden="1">'[1]П.1.16. оплата труда ОПР'!$D$33,'[1]П.1.16. оплата труда ОПР'!#REF!,'[1]П.1.16. оплата труда ОПР'!#REF!,'[1]П.1.16. оплата труда ОПР'!$F$29</definedName>
    <definedName name="TRTR" hidden="1">'[1]П.1.16. оплата труда ОПР'!$D$33,'[1]П.1.16. оплата труда ОПР'!#REF!,'[1]П.1.16. оплата труда ОПР'!#REF!,'[1]П.1.16. оплата труда ОПР'!$F$29</definedName>
    <definedName name="TYHT" localSheetId="13" hidden="1">'[1]УНПХ'!#REF!,'[1]УНПХ'!#REF!,'[1]УНПХ'!#REF!,'[1]УНПХ'!$D$49,'[1]УНПХ'!$B$49,'[1]УНПХ'!#REF!,'[1]УНПХ'!#REF!,'[1]УНПХ'!$D$27,'[1]УНПХ'!$B$27</definedName>
    <definedName name="TYHT" localSheetId="14" hidden="1">'[1]УНПХ'!#REF!,'[1]УНПХ'!#REF!,'[1]УНПХ'!#REF!,'[1]УНПХ'!$D$49,'[1]УНПХ'!$B$49,'[1]УНПХ'!#REF!,'[1]УНПХ'!#REF!,'[1]УНПХ'!$D$27,'[1]УНПХ'!$B$27</definedName>
    <definedName name="TYHT" localSheetId="6" hidden="1">'[1]УНПХ'!#REF!,'[1]УНПХ'!#REF!,'[1]УНПХ'!#REF!,'[1]УНПХ'!$D$49,'[1]УНПХ'!$B$49,'[1]УНПХ'!#REF!,'[1]УНПХ'!#REF!,'[1]УНПХ'!$D$27,'[1]УНПХ'!$B$27</definedName>
    <definedName name="TYHT" localSheetId="8" hidden="1">'[1]УНПХ'!#REF!,'[1]УНПХ'!#REF!,'[1]УНПХ'!#REF!,'[1]УНПХ'!$D$49,'[1]УНПХ'!$B$49,'[1]УНПХ'!#REF!,'[1]УНПХ'!#REF!,'[1]УНПХ'!$D$27,'[1]УНПХ'!$B$27</definedName>
    <definedName name="TYHT" hidden="1">'[1]УНПХ'!#REF!,'[1]УНПХ'!#REF!,'[1]УНПХ'!#REF!,'[1]УНПХ'!$D$49,'[1]УНПХ'!$B$49,'[1]УНПХ'!#REF!,'[1]УНПХ'!#REF!,'[1]УНПХ'!$D$27,'[1]УНПХ'!$B$27</definedName>
    <definedName name="ааааааааааа" localSheetId="12">'[1]НВВ общая'!$C$45:$G$45,P1_SCOPE_PROT34</definedName>
    <definedName name="ааааааааааа" localSheetId="13">'[1]НВВ общая'!$C$45:$G$45,[0]!P1_SCOPE_PROT34</definedName>
    <definedName name="ааааааааааа" localSheetId="14">'[1]НВВ общая'!$C$45:$G$45,[0]!P1_SCOPE_PROT34</definedName>
    <definedName name="ааааааааааа" localSheetId="11">'[1]НВВ общая'!$C$45:$G$45,P1_SCOPE_PROT34</definedName>
    <definedName name="ааааааааааа" localSheetId="7">'[1]НВВ общая'!$C$45:$G$45,P1_SCOPE_PROT34</definedName>
    <definedName name="ааааааааааа" localSheetId="8">'[1]НВВ общая'!$C$45:$G$45,[0]!P1_SCOPE_PROT34</definedName>
    <definedName name="ааааааааааа">'[1]НВВ общая'!$C$45:$G$45,P1_SCOPE_PROT34</definedName>
    <definedName name="БазовыйПериод">'[2]Заголовок'!$B$15</definedName>
    <definedName name="Бюджетный_период">#REF!</definedName>
    <definedName name="Бюджетный_период_35">#REF!</definedName>
    <definedName name="Бюджетный_период_47">#REF!</definedName>
    <definedName name="Бюджетный_период_48">#REF!</definedName>
    <definedName name="Бюджетный_период_49">#REF!</definedName>
    <definedName name="Бюджетный_период_50">#REF!</definedName>
    <definedName name="ДБП" localSheetId="11">#REF!</definedName>
    <definedName name="ДБП" localSheetId="7">#REF!</definedName>
    <definedName name="ДБП" localSheetId="8">#REF!</definedName>
    <definedName name="ДБП">#REF!</definedName>
    <definedName name="_xlnm.Print_Titles" localSheetId="12">'  14.1'!$14:$18</definedName>
    <definedName name="_xlnm.Print_Titles" localSheetId="13">'  14.2.'!$14:$18</definedName>
    <definedName name="_xlnm.Print_Titles" localSheetId="14">'  14.3.'!$13:$17</definedName>
    <definedName name="_xlnm.Print_Titles" localSheetId="11">' 6.3 '!$15:$18</definedName>
    <definedName name="ЗП1">'[3]Лист13'!$A$2</definedName>
    <definedName name="ЗП2">'[3]Лист13'!$B$2</definedName>
    <definedName name="ЗП3">'[3]Лист13'!$C$2</definedName>
    <definedName name="ЗП4">'[3]Лист13'!$D$2</definedName>
    <definedName name="маша" localSheetId="11">'[1] КВЛ 2011'!$D$76:$H$78,'[1] КВЛ 2011'!$D$81:$H$101,'[1] КВЛ 2011'!$D$104:$H$106,'[1] КВЛ 2011'!$A$2:$I$2,'[1] КВЛ 2011'!$D$109:$H$111,P1_SCOPE_PROT27,P2_SCOPE_PROT27</definedName>
    <definedName name="маша" localSheetId="7">'[1] КВЛ 2011'!$D$76:$H$78,'[1] КВЛ 2011'!$D$81:$H$101,'[1] КВЛ 2011'!$D$104:$H$106,'[1] КВЛ 2011'!$A$2:$I$2,'[1] КВЛ 2011'!$D$109:$H$111,P1_SCOPE_PROT27,P2_SCOPE_PROT27</definedName>
    <definedName name="маша" localSheetId="8">'[1] КВЛ 2011'!$D$76:$H$78,'[1] КВЛ 2011'!$D$81:$H$101,'[1] КВЛ 2011'!$D$104:$H$106,'[1] КВЛ 2011'!$A$2:$I$2,'[1] КВЛ 2011'!$D$109:$H$111,[0]!P1_SCOPE_PROT27,[0]!P2_SCOPE_PROT27</definedName>
    <definedName name="маша">'[1] КВЛ 2011'!$D$76:$H$78,'[1] КВЛ 2011'!$D$81:$H$101,'[1] КВЛ 2011'!$D$104:$H$106,'[1] КВЛ 2011'!$A$2:$I$2,'[1] КВЛ 2011'!$D$109:$H$111,P1_SCOPE_PROT27,P2_SCOPE_PROT27</definedName>
    <definedName name="МВЗ">#REF!</definedName>
    <definedName name="МВЗ_35">#REF!</definedName>
    <definedName name="МВЗ_47">#REF!</definedName>
    <definedName name="МВЗ_48">#REF!</definedName>
    <definedName name="МВЗ_49">#REF!</definedName>
    <definedName name="МВЗ_50">#REF!</definedName>
    <definedName name="название" localSheetId="12">#REF!</definedName>
    <definedName name="название" localSheetId="13">#REF!</definedName>
    <definedName name="название" localSheetId="14">#REF!</definedName>
    <definedName name="название" localSheetId="11">#REF!</definedName>
    <definedName name="название" localSheetId="5">#REF!</definedName>
    <definedName name="название" localSheetId="6">#REF!</definedName>
    <definedName name="название" localSheetId="7">#REF!</definedName>
    <definedName name="название" localSheetId="8">#REF!</definedName>
    <definedName name="название">#REF!</definedName>
    <definedName name="_xlnm.Print_Area" localSheetId="12">'  14.1'!$B$1:$M$68</definedName>
    <definedName name="_xlnm.Print_Area" localSheetId="13">'  14.2.'!$B$1:$M$69</definedName>
    <definedName name="_xlnm.Print_Area" localSheetId="14">'  14.3.'!$B$1:$J$36</definedName>
    <definedName name="_xlnm.Print_Area" localSheetId="2">' 1.2 '!$A$1:$AB$78</definedName>
    <definedName name="_xlnm.Print_Area" localSheetId="4">' 2.2'!$A$1:$V$65</definedName>
    <definedName name="_xlnm.Print_Area" localSheetId="11">' 6.3 '!$A$1:$H$24</definedName>
    <definedName name="_xlnm.Print_Area" localSheetId="1">'1.1'!$B$1:$R$71</definedName>
    <definedName name="_xlnm.Print_Area" localSheetId="5">'3.1.'!$B$1:$I$46</definedName>
    <definedName name="_xlnm.Print_Area" localSheetId="6">'3.1. (2)'!$B$1:$I$46</definedName>
    <definedName name="_xlnm.Print_Area" localSheetId="7">'3.2'!$A$1:$D$87</definedName>
    <definedName name="_xlnm.Print_Area" localSheetId="8">'3.2 (2)'!$A$1:$D$85</definedName>
    <definedName name="_xlnm.Print_Area" localSheetId="9">'4.1'!$A$1:$G$97</definedName>
    <definedName name="_xlnm.Print_Area" localSheetId="10">'4.2 '!$A$1:$F$50</definedName>
    <definedName name="_xlnm.Print_Area" localSheetId="0">'ФСТ'!$A$1:$AD$65</definedName>
    <definedName name="ОтпускЭлектроэнергииИтогоБаз">'[2]6'!$C$15</definedName>
    <definedName name="ОтпускЭлектроэнергииИтогоРег">'[2]6'!$C$24</definedName>
    <definedName name="ПериодРегулирования">'[2]Заголовок'!$B$14</definedName>
    <definedName name="Природа">#REF!</definedName>
    <definedName name="Ставка_ЕСН" localSheetId="11">#REF!</definedName>
    <definedName name="Ставка_ЕСН" localSheetId="7">#REF!</definedName>
    <definedName name="Ставка_ЕСН" localSheetId="8">#REF!</definedName>
    <definedName name="Ставка_ЕСН">#REF!</definedName>
    <definedName name="Ставка_НДС" localSheetId="11">#REF!</definedName>
    <definedName name="Ставка_НДС" localSheetId="7">#REF!</definedName>
    <definedName name="Ставка_НДС" localSheetId="8">#REF!</definedName>
    <definedName name="Ставка_НДС">#REF!</definedName>
    <definedName name="Тип_ТС">#REF!</definedName>
    <definedName name="Тип_ТС_35">#REF!</definedName>
    <definedName name="фвываыв" localSheetId="13" hidden="1">'[1]П.1.16. оплата труда ОПР'!$D$33,'[1]П.1.16. оплата труда ОПР'!#REF!,'[1]П.1.16. оплата труда ОПР'!#REF!,'[1]П.1.16. оплата труда ОПР'!$F$29</definedName>
    <definedName name="фвываыв" localSheetId="14" hidden="1">'[1]П.1.16. оплата труда ОПР'!$D$33,'[1]П.1.16. оплата труда ОПР'!#REF!,'[1]П.1.16. оплата труда ОПР'!#REF!,'[1]П.1.16. оплата труда ОПР'!$F$29</definedName>
    <definedName name="фвываыв" localSheetId="6" hidden="1">'[1]П.1.16. оплата труда ОПР'!$D$33,'[1]П.1.16. оплата труда ОПР'!#REF!,'[1]П.1.16. оплата труда ОПР'!#REF!,'[1]П.1.16. оплата труда ОПР'!$F$29</definedName>
    <definedName name="фвываыв" localSheetId="8" hidden="1">'[1]П.1.16. оплата труда ОПР'!$D$33,'[1]П.1.16. оплата труда ОПР'!#REF!,'[1]П.1.16. оплата труда ОПР'!#REF!,'[1]П.1.16. оплата труда ОПР'!$F$29</definedName>
    <definedName name="фвываыв" hidden="1">'[1]П.1.16. оплата труда ОПР'!$D$33,'[1]П.1.16. оплата труда ОПР'!#REF!,'[1]П.1.16. оплата труда ОПР'!#REF!,'[1]П.1.16. оплата труда ОПР'!$F$29</definedName>
    <definedName name="Филиалы">#REF!</definedName>
    <definedName name="Филиалы_35">#REF!</definedName>
    <definedName name="Филиалы_47">#REF!</definedName>
    <definedName name="Филиалы_48">#REF!</definedName>
    <definedName name="Филиалы_49">#REF!</definedName>
    <definedName name="Филиалы_50">#REF!</definedName>
  </definedNames>
  <calcPr fullCalcOnLoad="1"/>
</workbook>
</file>

<file path=xl/sharedStrings.xml><?xml version="1.0" encoding="utf-8"?>
<sst xmlns="http://schemas.openxmlformats.org/spreadsheetml/2006/main" count="1752" uniqueCount="475">
  <si>
    <t>Технические характеристики объектов</t>
  </si>
  <si>
    <t>Лимит</t>
  </si>
  <si>
    <t>Иные
объекты</t>
  </si>
  <si>
    <t>Амортизация отчетного года</t>
  </si>
  <si>
    <t>Прибыль от передачи отчетного года</t>
  </si>
  <si>
    <t>Засчет платы за тех.
присоединение</t>
  </si>
  <si>
    <t>Прибыль от передачи отчетного 2009г</t>
  </si>
  <si>
    <t>Прибыль от передачи отчетного 2010г.</t>
  </si>
  <si>
    <t>Профинансированно в 2008 г., млн. руб. (с НДС)</t>
  </si>
  <si>
    <t>Профинансированно в 2008 г., млн. руб. без НДС</t>
  </si>
  <si>
    <t xml:space="preserve">Профинансированно в 2009 г., млн. руб. </t>
  </si>
  <si>
    <t>За счет иных источников (аренда) млн.руб.2009</t>
  </si>
  <si>
    <t>За счет иных источников (аренда) млн.руб.2010</t>
  </si>
  <si>
    <t>Краткое описание Инвестиционной программы</t>
  </si>
  <si>
    <t>Остаточная 
стоимость 
объекта
на 01.01.2011 года, 
млн.рублей</t>
  </si>
  <si>
    <r>
      <t>км/МВА</t>
    </r>
  </si>
  <si>
    <t>+</t>
  </si>
  <si>
    <t>-</t>
  </si>
  <si>
    <t>повышение надежности энергоснабжения</t>
  </si>
  <si>
    <t>Выручка от основной деятельности 
(передача электроэнергии)</t>
  </si>
  <si>
    <t>Выручка от прочей деятельности (технологические присоединения)</t>
  </si>
  <si>
    <t>Аренда и лизинг</t>
  </si>
  <si>
    <t>Прочие цели (ликвидация кассовых разрывов)</t>
  </si>
  <si>
    <t xml:space="preserve">Всего поступления 
( I р.+ 1п. IV р. + 2 п. IX р. + 1 п. X р. +  XI р. + XIII р. + 2п.XIV р. + XV р.)                             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</si>
  <si>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</si>
  <si>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</si>
  <si>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</si>
  <si>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</si>
  <si>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</si>
  <si>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</si>
  <si>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</si>
  <si>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</si>
  <si>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</si>
  <si>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5.1.</t>
  </si>
  <si>
    <t>1.3.</t>
  </si>
  <si>
    <t>№№</t>
  </si>
  <si>
    <t>Источник финансирования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</si>
  <si>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</si>
  <si>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</si>
  <si>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</si>
  <si>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</si>
  <si>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</si>
  <si>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</si>
  <si>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</si>
  <si>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</si>
  <si>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</si>
  <si>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</si>
  <si>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</si>
  <si>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</si>
  <si>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</si>
  <si>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I.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</si>
  <si>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</si>
  <si>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</si>
  <si>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</si>
  <si>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</si>
  <si>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</si>
  <si>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</si>
  <si>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</si>
  <si>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</si>
  <si>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</si>
  <si>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2.5.</t>
  </si>
  <si>
    <t>млн.рублей</t>
  </si>
  <si>
    <t>Показатели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</si>
  <si>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</si>
  <si>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</si>
  <si>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</si>
  <si>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</si>
  <si>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</si>
  <si>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</si>
  <si>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Прочие расходы, всего</t>
  </si>
  <si>
    <t>в том числе</t>
  </si>
  <si>
    <t>Ремонт основных средств</t>
  </si>
  <si>
    <t>в том числе: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</si>
  <si>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</si>
  <si>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</si>
  <si>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</si>
  <si>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</si>
  <si>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</si>
  <si>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</si>
  <si>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</si>
  <si>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</si>
  <si>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</si>
  <si>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</si>
  <si>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</si>
  <si>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</si>
  <si>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</si>
  <si>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</si>
  <si>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</si>
  <si>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</si>
  <si>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</si>
  <si>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</si>
  <si>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</si>
  <si>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</si>
  <si>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</si>
  <si>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</si>
  <si>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</si>
  <si>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</si>
  <si>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</si>
  <si>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</si>
  <si>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2.6.</t>
  </si>
  <si>
    <t>*  план, в соответствии с утвержденной инвестиционной программой,  указать кем и когда утверждена инвестиционная программа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</si>
  <si>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</si>
  <si>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</si>
  <si>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</si>
  <si>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</si>
  <si>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</si>
  <si>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</si>
  <si>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</si>
  <si>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Кредиты</t>
  </si>
  <si>
    <t>Техническое перевооружение и реконструкция</t>
  </si>
  <si>
    <t>IX.</t>
  </si>
  <si>
    <t>Капитальные вложения</t>
  </si>
  <si>
    <t>в том числе по:</t>
  </si>
  <si>
    <t>5.4.</t>
  </si>
  <si>
    <t>1.5.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</si>
  <si>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</si>
  <si>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</si>
  <si>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</si>
  <si>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</si>
  <si>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</si>
  <si>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</si>
  <si>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</si>
  <si>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</si>
  <si>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</si>
  <si>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</si>
  <si>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</si>
  <si>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</si>
  <si>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</si>
  <si>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</si>
  <si>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</si>
  <si>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</si>
  <si>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</si>
  <si>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</si>
  <si>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</si>
  <si>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</si>
  <si>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</si>
  <si>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</si>
  <si>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</si>
  <si>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</si>
  <si>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</si>
  <si>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Покупная электроэнергия</t>
  </si>
  <si>
    <t>Купля/продажа активов</t>
  </si>
  <si>
    <t>Покупка активов (акций, долей и т.п.)</t>
  </si>
  <si>
    <t>Продажа активов (акций, долей и т.п.)</t>
  </si>
  <si>
    <t>Средства, полученные от допэмиссии акций</t>
  </si>
  <si>
    <t>Технические характеристики</t>
  </si>
  <si>
    <t>Сроки 
реализации 
проекта</t>
  </si>
  <si>
    <t>Обоснование необходимости реализации проекта</t>
  </si>
  <si>
    <t xml:space="preserve">доходность </t>
  </si>
  <si>
    <t>Заключение 
Главгос
экспертизы 
России (+;-)</t>
  </si>
  <si>
    <t>срок
окупаемости</t>
  </si>
  <si>
    <t>простой</t>
  </si>
  <si>
    <t>дискон
тированный</t>
  </si>
  <si>
    <t>Разрешение 
на строи
тельство (+;-)</t>
  </si>
  <si>
    <t>в соответствии 
с итогами 
конкурсов и заключенными договорами</t>
  </si>
  <si>
    <t>IRR,
%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</si>
  <si>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</si>
  <si>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</si>
  <si>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</si>
  <si>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</si>
  <si>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</si>
  <si>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</si>
  <si>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</si>
  <si>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</si>
  <si>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М.П.</t>
  </si>
  <si>
    <t>Источники финансирования инвестиционных программ 
(в прогнозных ценах соответствующих лет), млн. рублей</t>
  </si>
  <si>
    <t>NPV, 
млн.
рублей</t>
  </si>
  <si>
    <t>для ОГК/ТГК, в том числе</t>
  </si>
  <si>
    <t>ДПМ</t>
  </si>
  <si>
    <t>вне ДПМ</t>
  </si>
  <si>
    <t>решаемые 
задачи *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</si>
  <si>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</si>
  <si>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</si>
  <si>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</si>
  <si>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</si>
  <si>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</si>
  <si>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</si>
  <si>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</si>
  <si>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</si>
  <si>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</si>
  <si>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Прогноз тарифов</t>
  </si>
  <si>
    <t>Остаток собственных средств на начало года</t>
  </si>
  <si>
    <t>1.1.4.</t>
  </si>
  <si>
    <t>Всего расходы 
(II р. - 3п. II р. + 2п. IV р. + 1 п. IX р. + 2 п. X р. + VI р. + VIII р. +  XII р. + 1 п. XIV р.+ XVI р.)</t>
  </si>
  <si>
    <t>Стоимость объекта,
млн.рублей</t>
  </si>
  <si>
    <t>в соответствии 
с проектно-
сметной 
документацией ***</t>
  </si>
  <si>
    <t>Факт</t>
  </si>
  <si>
    <t>начало</t>
  </si>
  <si>
    <t>окончание</t>
  </si>
  <si>
    <t>Показатели 
экономической эффективноскти реализации инвестиционного 
проекта ****</t>
  </si>
  <si>
    <t>** - для сетевых компаний, переодящих на метод тарифного регулирования RAB, горизонт планирования может быть больше</t>
  </si>
  <si>
    <t>Финансовый план на период реализации инвестиционной программы
(заполняется по финансированию)</t>
  </si>
  <si>
    <t>Плановый объем финансирования, млн. руб.**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</si>
  <si>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</si>
  <si>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</si>
  <si>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</si>
  <si>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</si>
  <si>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</si>
  <si>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</si>
  <si>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</si>
  <si>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</si>
  <si>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</si>
  <si>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</si>
  <si>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</si>
  <si>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</si>
  <si>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</si>
  <si>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</si>
  <si>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</si>
  <si>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Приложение  № 4.1</t>
  </si>
  <si>
    <t>Наименование компаний, инвестиционного проекта, объекта и работ</t>
  </si>
  <si>
    <t>Сроки выполнения работ (проектов)</t>
  </si>
  <si>
    <t>Физические параметры объекта</t>
  </si>
  <si>
    <t xml:space="preserve">За счет регулируемых тарифов, млн.руб. </t>
  </si>
  <si>
    <t>За счет иных источников (аренда) млн.руб.</t>
  </si>
  <si>
    <t>Вводимая мощность, протяженность сетей</t>
  </si>
  <si>
    <t>План по вводу на период регулирования</t>
  </si>
  <si>
    <t>Ед.изм., 
(км, шт, МВА)</t>
  </si>
  <si>
    <t xml:space="preserve">Амортизация </t>
  </si>
  <si>
    <t>Прибыль от передачи э/э</t>
  </si>
  <si>
    <t>За счет платы за ТП</t>
  </si>
  <si>
    <t>УТВЕРЖДАЮ:</t>
  </si>
  <si>
    <t xml:space="preserve">Инвестиционная программа </t>
  </si>
  <si>
    <t>Наименование Инвестиционного проекта</t>
  </si>
  <si>
    <t>Всего:</t>
  </si>
  <si>
    <t>Сметная стоимость в тек.ценах без НДС,  тыс.руб.</t>
  </si>
  <si>
    <t xml:space="preserve">За счет регулируемых тарифов, тыс.руб. </t>
  </si>
  <si>
    <t>Приложение 1.1.</t>
  </si>
  <si>
    <t>Стадия реализации проекта</t>
  </si>
  <si>
    <t>Проектная мощность/
протяженность сетей</t>
  </si>
  <si>
    <t>Год 
начала 
сроительства</t>
  </si>
  <si>
    <t>Год 
окончания 
строительства</t>
  </si>
  <si>
    <t>Полная стоимость строительства (с НДС)**</t>
  </si>
  <si>
    <t>Остаточная стоимость строительства (с НДС)**</t>
  </si>
  <si>
    <t>Объем финансирования****</t>
  </si>
  <si>
    <t>С/П*</t>
  </si>
  <si>
    <t>ТЗ</t>
  </si>
  <si>
    <t>Передача электричекой энергии</t>
  </si>
  <si>
    <t>ТП</t>
  </si>
  <si>
    <t>Итого за счет регулируемых тарифов, тыс. руб. за 2015г.</t>
  </si>
  <si>
    <t>Источники финансирования, без НДС за 2015 год</t>
  </si>
  <si>
    <t>шт</t>
  </si>
  <si>
    <t>Прочее. Приобретение оборудования, инструментов и приборов</t>
  </si>
  <si>
    <t>План на 2015год</t>
  </si>
  <si>
    <t>млн.руб.</t>
  </si>
  <si>
    <t xml:space="preserve">ВСЕГО, </t>
  </si>
  <si>
    <t>Энергосбережение и повышение энергетической эффективности</t>
  </si>
  <si>
    <t>Наименование компаний, инвестиционного проекта, объекта и работ (с разделением объектов на ПС, ВЛ и КЛ с указанием уровня напряжения)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</si>
  <si>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</si>
  <si>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2015</t>
  </si>
  <si>
    <t>млн. руб.</t>
  </si>
  <si>
    <t>Приложение  № 4.2</t>
  </si>
  <si>
    <t>Наименование проекта</t>
  </si>
  <si>
    <t>МВт, Гкал/час, км, МВА</t>
  </si>
  <si>
    <t>Инфраструктурные платежи рынка</t>
  </si>
  <si>
    <t>За счет иных источников (заемные средства)тыс.руб.</t>
  </si>
  <si>
    <t>За счет иных источников  тыс.руб.</t>
  </si>
  <si>
    <t>За счет иных источников (заемные средства)  тыс.руб.</t>
  </si>
  <si>
    <t>Приложение  № 3.1.</t>
  </si>
  <si>
    <t xml:space="preserve">Укрупненный сетевой график выполнения инвестиционного проекта  </t>
  </si>
  <si>
    <t>Утверждаю</t>
  </si>
  <si>
    <t>Наименование инвестиционного проекта:</t>
  </si>
  <si>
    <t>№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</si>
  <si>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</si>
  <si>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Выполнение (план)</t>
  </si>
  <si>
    <t>Процент исполнения  работ за весь период (%)</t>
  </si>
  <si>
    <t>Основные причины невыполнения</t>
  </si>
  <si>
    <t xml:space="preserve">начало </t>
  </si>
  <si>
    <t>начало (дата)</t>
  </si>
  <si>
    <t>окончание (дата)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</si>
  <si>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</si>
  <si>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</si>
  <si>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</si>
  <si>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проектной документации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</si>
  <si>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</si>
  <si>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</si>
  <si>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1.6.</t>
  </si>
  <si>
    <t>Разработка рабочей документации</t>
  </si>
  <si>
    <t>Организационный этап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</si>
  <si>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</si>
  <si>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</si>
  <si>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</si>
  <si>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</si>
  <si>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3.1.</t>
  </si>
  <si>
    <t>Подготовка площадки строительства для подстанций, трассы – для ЛЭП</t>
  </si>
  <si>
    <t>3.2.</t>
  </si>
  <si>
    <t>Поставка основного оборудования</t>
  </si>
  <si>
    <t>3.3.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</si>
  <si>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</si>
  <si>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</si>
  <si>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</si>
  <si>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</si>
  <si>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</si>
  <si>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>Испытания и ввод в эксплуатацию</t>
  </si>
  <si>
    <t>4.1.</t>
  </si>
  <si>
    <t xml:space="preserve">Комплексное опробование оборудования </t>
  </si>
  <si>
    <t>4.2.</t>
  </si>
  <si>
    <t>Оформление (подписание) актов об осуществлении технологического присоединения к электрическим сетям</t>
  </si>
  <si>
    <t>4.3.</t>
  </si>
  <si>
    <t xml:space="preserve">Получение разрешения на ввод объекта в эксплуатацию. </t>
  </si>
  <si>
    <t>4.4.</t>
  </si>
  <si>
    <t xml:space="preserve"> Ввод в эксплуатацию объекта сетевого строительства</t>
  </si>
  <si>
    <t>Приложение  № 3.2</t>
  </si>
  <si>
    <t>I. Контрольные  этапы реализации инвестиционного проекта для генерирующих компаний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</si>
  <si>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</si>
  <si>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</si>
  <si>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</si>
  <si>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</si>
  <si>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</si>
  <si>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</si>
  <si>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</si>
  <si>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</si>
  <si>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</si>
  <si>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</si>
  <si>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</si>
  <si>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</si>
  <si>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</si>
  <si>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</si>
  <si>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</si>
  <si>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</si>
  <si>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Заключение договора с генеральным подрядчиком (EPC, EPCM) или договоров с основными подрядчиками</t>
  </si>
  <si>
    <t>Получение правоустанавливающих документов на земельный участк под строительство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</si>
  <si>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</si>
  <si>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</si>
  <si>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</si>
  <si>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</si>
  <si>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</si>
  <si>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</si>
  <si>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</si>
  <si>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</si>
  <si>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4.5.</t>
  </si>
  <si>
    <t>Монтаж  основного оборудования и трубопроводов</t>
  </si>
  <si>
    <t>4.6.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</si>
  <si>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</si>
  <si>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</si>
  <si>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</si>
  <si>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5.2.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</si>
  <si>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</si>
  <si>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</si>
  <si>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</si>
  <si>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</si>
  <si>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</si>
  <si>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</si>
  <si>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</si>
  <si>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6.1.</t>
  </si>
  <si>
    <t xml:space="preserve">Индивидуальные испытания оборудования и функциональные испытания отдельных систем. </t>
  </si>
  <si>
    <t>6.2.</t>
  </si>
  <si>
    <t>Комплексное опробование оборудования</t>
  </si>
  <si>
    <t>6.3.</t>
  </si>
  <si>
    <t>Готовность оборудования (ОРУ, ЗРУ) для технологического присоединения к электрическим сетям</t>
  </si>
  <si>
    <t>6.4.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</si>
  <si>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</si>
  <si>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 xml:space="preserve"> Контрольные этапы реализации инвестиционного проекта:</t>
  </si>
  <si>
    <t>нет</t>
  </si>
  <si>
    <t>Заключение договора на разработку проетной документации</t>
  </si>
  <si>
    <t>да</t>
  </si>
  <si>
    <t>Приложение 1.2.</t>
  </si>
  <si>
    <t>Приложение 2.2.</t>
  </si>
  <si>
    <t>___________________</t>
  </si>
  <si>
    <t>Источники финансирования, без НДС за 2016 год</t>
  </si>
  <si>
    <t>Итого за счет регулируемых тарифов, тыс. руб. за 2016г.</t>
  </si>
  <si>
    <t>2016</t>
  </si>
  <si>
    <t>План на 2016год</t>
  </si>
  <si>
    <t>Реконструкция РП 7</t>
  </si>
  <si>
    <t>км</t>
  </si>
  <si>
    <t>1 кв. 2015</t>
  </si>
  <si>
    <t>2 кв. 2015</t>
  </si>
  <si>
    <t>3 кв. 2015</t>
  </si>
  <si>
    <t>1кв. 2016</t>
  </si>
  <si>
    <t>2кв. 2016</t>
  </si>
  <si>
    <t>П</t>
  </si>
  <si>
    <t>МВА</t>
  </si>
  <si>
    <r>
      <t>Прогноз ввода/вывода объектов</t>
    </r>
    <r>
      <rPr>
        <b/>
        <sz val="11"/>
        <color indexed="8"/>
        <rFont val="Times New Roman"/>
        <family val="1"/>
      </rPr>
      <t xml:space="preserve"> </t>
    </r>
  </si>
  <si>
    <t>Вывод мощностей</t>
  </si>
  <si>
    <t xml:space="preserve">  Первоначальная стоимость вводимых основных средств (без НДС)**</t>
  </si>
  <si>
    <t>Ввод основных средств сетевых организаций</t>
  </si>
  <si>
    <t>План 2015 года</t>
  </si>
  <si>
    <t>План 2016 года</t>
  </si>
  <si>
    <t>I кв.</t>
  </si>
  <si>
    <t>II кв.</t>
  </si>
  <si>
    <t>III кв.</t>
  </si>
  <si>
    <t>IV кв.</t>
  </si>
  <si>
    <t>итого</t>
  </si>
  <si>
    <t>км/МВА/другое***</t>
  </si>
  <si>
    <t xml:space="preserve"> </t>
  </si>
  <si>
    <t xml:space="preserve">** 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 </t>
  </si>
  <si>
    <t>***иные натуральные количественные показатели объектов основных средств</t>
  </si>
  <si>
    <t>Примечание: для сетевых объектов с разделением объектов на ПС, ВЛ и КЛ.</t>
  </si>
  <si>
    <t>к приказу Минэнерго России</t>
  </si>
  <si>
    <t>от «___»________2010 г. №____</t>
  </si>
  <si>
    <t>факт</t>
  </si>
  <si>
    <t>Приложение  № 6.3</t>
  </si>
  <si>
    <t>УТВЕРЖДАЮ</t>
  </si>
  <si>
    <t>план*</t>
  </si>
  <si>
    <t>Наименование объекта</t>
  </si>
  <si>
    <t>Итого за счет регулируемых тарифов, тыс. руб. за 2015-2017гг.</t>
  </si>
  <si>
    <t>Итого по источникам финансирования, без НДС за 2015-2017гг.</t>
  </si>
  <si>
    <t>Источники финансирования, без НДС за 2017 год</t>
  </si>
  <si>
    <t>Итого за счет регулируемых тарифов, тыс. руб. за 2017г.</t>
  </si>
  <si>
    <t>План на 2017год</t>
  </si>
  <si>
    <t xml:space="preserve">Стоимость основных этапов работ реализации Инвестиционной программы  ФГБУ ГНЦ ИФВЭ на 2015-2017 года </t>
  </si>
  <si>
    <t>Утверждаю
  Главный инженер 
 ФГБУ ГНЦ ИФВЭ
____________А.А. Брагин
«____»_____________2014  г.
                                 М.П.</t>
  </si>
  <si>
    <t>План 2017 года</t>
  </si>
  <si>
    <t xml:space="preserve">План 2015 года </t>
  </si>
  <si>
    <t xml:space="preserve">развития электрических сетей ФГБУ ГНЦ ИФВЭ на 2015-2017 год </t>
  </si>
  <si>
    <t>по состоянию на 01.03.2014г.</t>
  </si>
  <si>
    <t>4 кв. 2015</t>
  </si>
  <si>
    <t>1 кв. 2016</t>
  </si>
  <si>
    <t>2 кв. 2016</t>
  </si>
  <si>
    <t>3 кв. 2016</t>
  </si>
  <si>
    <t>1кв. 2017</t>
  </si>
  <si>
    <t>2кв. 2017</t>
  </si>
  <si>
    <t>3кв. 2017</t>
  </si>
  <si>
    <t>4кв. 2017</t>
  </si>
  <si>
    <t>2017</t>
  </si>
  <si>
    <t>Главный инженер 
 ФГБУ ГНЦ ИФВЭ
____________А.А. Брагин
«____»_____________2014  г</t>
  </si>
  <si>
    <t xml:space="preserve">развития электрических сетей ФГБУ ГНЦ ИФВЭ НИЦ "Курчатовский институт" на 2015-2017 года </t>
  </si>
  <si>
    <t xml:space="preserve">План 
финансирования 
2015 года с НДС </t>
  </si>
  <si>
    <t>Решение Генерального директора (Предписания)</t>
  </si>
  <si>
    <t xml:space="preserve">Приложение 1.3.
</t>
  </si>
  <si>
    <t>Техническая 
готовность 
объекта
на 01.01.2015, %
**</t>
  </si>
  <si>
    <t>Процент 
освоения 
сметной стоимости
на 01.01.2015г., %</t>
  </si>
  <si>
    <t>Отчет о вводах/выводах объектов на 2015 год</t>
  </si>
  <si>
    <t>Приложение  № 14</t>
  </si>
  <si>
    <t>Утверждаю:</t>
  </si>
  <si>
    <t>Перечень инвестиционных проектов инвестиционной программы и план их финансирования</t>
  </si>
  <si>
    <t>Остаток стоимости на начало года</t>
  </si>
  <si>
    <t>Осталось профинансировать по результатам отчетного периода</t>
  </si>
  <si>
    <t>1 квартал</t>
  </si>
  <si>
    <t>2 квартал</t>
  </si>
  <si>
    <t>3 квартал</t>
  </si>
  <si>
    <t>4 квартал</t>
  </si>
  <si>
    <t>План</t>
  </si>
  <si>
    <t>ИТОГО</t>
  </si>
  <si>
    <t xml:space="preserve"> График реализации инвестиционной программы, млн. рублей с НДС на 2015 год</t>
  </si>
  <si>
    <t>Объем финансирования 2015 года</t>
  </si>
  <si>
    <t xml:space="preserve"> График реализации инвестиционной программы, млн. рублей с НДС на 2016 год</t>
  </si>
  <si>
    <t>Объем финансирования 2016 года</t>
  </si>
  <si>
    <t xml:space="preserve"> График реализации инвестиционной программы, млн. рублей с НДС на 2017 год</t>
  </si>
  <si>
    <t>Объем финансирования 2017 года</t>
  </si>
  <si>
    <t>Реконструкция 2 КЛ 10 кВ от РП 7</t>
  </si>
  <si>
    <t>0,8/0,6</t>
  </si>
  <si>
    <t>км                                     МВА</t>
  </si>
  <si>
    <t>км/МВА</t>
  </si>
  <si>
    <t>Причины отклонений</t>
  </si>
  <si>
    <t>всего</t>
  </si>
  <si>
    <t>план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</si>
  <si>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</si>
  <si>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</si>
  <si>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</si>
  <si>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в т.ч. Средства от доп. эмиссии акций</t>
  </si>
  <si>
    <t>Объем финансирования
 [отчетный год]</t>
  </si>
  <si>
    <t>1 кв</t>
  </si>
  <si>
    <t>2 кв</t>
  </si>
  <si>
    <t>3 кв</t>
  </si>
  <si>
    <t>4 кв</t>
  </si>
  <si>
    <t>в том числе инвестиционная составляющая в тарифе</t>
  </si>
  <si>
    <t xml:space="preserve">в том числе прибыль со свободного сектора </t>
  </si>
  <si>
    <t xml:space="preserve">Привлеченные средства, в т.ч.: </t>
  </si>
  <si>
    <t>* план в соответствии с утвержденной инвестиционной программой</t>
  </si>
  <si>
    <t xml:space="preserve">Источники финансирования инвестиционной программы на 2015, млн. рублей </t>
  </si>
  <si>
    <t xml:space="preserve">План ввода/вывода объектов в 2015 году, млн. рублей </t>
  </si>
  <si>
    <t>2015 год</t>
  </si>
  <si>
    <t xml:space="preserve">Источники финансирования инвестиционной программы на 2016, млн. рублей </t>
  </si>
  <si>
    <t xml:space="preserve">План ввода/вывода объектов в 2016 году, млн. рублей </t>
  </si>
  <si>
    <t xml:space="preserve">Источники финансирования инвестиционной программы на 2017, млн. рублей </t>
  </si>
  <si>
    <t xml:space="preserve">План ввода/вывода объектов в 2017 году, млн. рублей </t>
  </si>
  <si>
    <t>2017 год</t>
  </si>
  <si>
    <t>2016 год</t>
  </si>
  <si>
    <t>0,80                                3,20</t>
  </si>
  <si>
    <t>0,8/3,2</t>
  </si>
  <si>
    <t>АСБ2л 3х240</t>
  </si>
  <si>
    <t>ТСГЛ</t>
  </si>
  <si>
    <t xml:space="preserve">Министр энергетики Московской области 
____________ Л.В. Неганов
«____»_____________2014  г.
</t>
  </si>
  <si>
    <t xml:space="preserve">Главный инженер ФГБУ ГНЦ ИФВЭ 
____________ А.А. Брагин
«____»_____________2014  г.
</t>
  </si>
  <si>
    <t>повышение надежности энергоснабжения и осуществление технологического присоединения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</si>
</sst>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_(* #,##0.00_);_(* \(#,##0.00\);_(* &quot;-&quot;??_);_(@_)"/>
    <numFmt numFmtId="177" formatCode="#,##0.000"/>
    <numFmt numFmtId="178" formatCode="#,##0.0"/>
    <numFmt numFmtId="179" formatCode="0.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#,##0.00_ ;\-#,##0.00\ "/>
    <numFmt numFmtId="184" formatCode="######0.0#####"/>
    <numFmt numFmtId="185" formatCode="_-* #,##0.0_р_._-;\-* #,##0.0_р_._-;_-* &quot;-&quot;??_р_._-;_-@_-"/>
    <numFmt numFmtId="186" formatCode="_(* #,##0.000_);_(* \(#,##0.000\);_(* &quot;-&quot;??_);_(@_)"/>
    <numFmt numFmtId="187" formatCode="0.000000"/>
    <numFmt numFmtId="188" formatCode="0.00000"/>
    <numFmt numFmtId="189" formatCode="0.0000"/>
    <numFmt numFmtId="190" formatCode="0.000"/>
    <numFmt numFmtId="191" formatCode="_-* #,##0_р_._-;\-* #,##0_р_._-;_-* &quot;-&quot;??_р_._-;_-@_-"/>
    <numFmt numFmtId="192" formatCode="0.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7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NTHarmonica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b/>
      <sz val="12"/>
      <color indexed="9"/>
      <name val="Times New Roman"/>
      <family val="1"/>
    </font>
    <font>
      <sz val="16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sz val="8"/>
      <name val="Calibri"/>
      <family val="2"/>
    </font>
    <font>
      <u val="single"/>
      <sz val="7.2"/>
      <color indexed="12"/>
      <name val="Times New Roman"/>
      <family val="1"/>
    </font>
    <font>
      <sz val="11"/>
      <color indexed="8"/>
      <name val="SimSun"/>
      <family val="2"/>
    </font>
    <font>
      <u val="single"/>
      <sz val="7.2"/>
      <color indexed="2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u val="single"/>
      <sz val="7.2"/>
      <color theme="10"/>
      <name val="Times New Roman"/>
      <family val="1"/>
    </font>
    <font>
      <sz val="11"/>
      <color rgb="FF000000"/>
      <name val="SimSun"/>
      <family val="2"/>
    </font>
    <font>
      <u val="single"/>
      <sz val="7.2"/>
      <color theme="1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3" borderId="0" applyNumberFormat="0" applyBorder="0" applyAlignment="0" applyProtection="0"/>
    <xf numFmtId="0" fontId="6" fillId="20" borderId="1" applyNumberFormat="0" applyAlignment="0" applyProtection="0"/>
    <xf numFmtId="0" fontId="11" fillId="21" borderId="2" applyNumberFormat="0" applyAlignment="0" applyProtection="0"/>
    <xf numFmtId="173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2" fontId="27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23" borderId="7" applyNumberFormat="0" applyFont="0" applyAlignment="0" applyProtection="0"/>
    <xf numFmtId="0" fontId="20" fillId="0" borderId="0">
      <alignment/>
      <protection/>
    </xf>
    <xf numFmtId="0" fontId="5" fillId="20" borderId="8" applyNumberFormat="0" applyAlignment="0" applyProtection="0"/>
    <xf numFmtId="0" fontId="29" fillId="0" borderId="0" applyNumberFormat="0">
      <alignment horizontal="left"/>
      <protection/>
    </xf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8" applyNumberFormat="0" applyAlignment="0" applyProtection="0"/>
    <xf numFmtId="0" fontId="5" fillId="20" borderId="8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10" applyBorder="0">
      <alignment horizontal="center" vertical="center" wrapText="1"/>
      <protection/>
    </xf>
    <xf numFmtId="4" fontId="32" fillId="22" borderId="11" applyBorder="0">
      <alignment horizontal="right"/>
      <protection/>
    </xf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2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2" fillId="4" borderId="0" applyFont="0" applyBorder="0">
      <alignment horizontal="right"/>
      <protection/>
    </xf>
    <xf numFmtId="4" fontId="32" fillId="4" borderId="12" applyBorder="0">
      <alignment horizontal="right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765">
    <xf numFmtId="0" fontId="0" fillId="0" borderId="0" xfId="0" applyAlignment="1">
      <alignment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6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24" borderId="0" xfId="0" applyFont="1" applyFill="1" applyAlignment="1">
      <alignment/>
    </xf>
    <xf numFmtId="0" fontId="38" fillId="25" borderId="0" xfId="0" applyFont="1" applyFill="1" applyAlignment="1">
      <alignment/>
    </xf>
    <xf numFmtId="0" fontId="38" fillId="6" borderId="0" xfId="0" applyFont="1" applyFill="1" applyAlignment="1">
      <alignment/>
    </xf>
    <xf numFmtId="0" fontId="34" fillId="26" borderId="0" xfId="0" applyFont="1" applyFill="1" applyAlignment="1">
      <alignment/>
    </xf>
    <xf numFmtId="0" fontId="34" fillId="26" borderId="0" xfId="0" applyFont="1" applyFill="1" applyAlignment="1">
      <alignment horizontal="right"/>
    </xf>
    <xf numFmtId="0" fontId="34" fillId="6" borderId="0" xfId="0" applyFont="1" applyFill="1" applyAlignment="1">
      <alignment horizontal="right"/>
    </xf>
    <xf numFmtId="0" fontId="34" fillId="26" borderId="0" xfId="0" applyFont="1" applyFill="1" applyAlignment="1">
      <alignment horizontal="right" vertical="top" wrapText="1"/>
    </xf>
    <xf numFmtId="0" fontId="34" fillId="26" borderId="0" xfId="0" applyFont="1" applyFill="1" applyAlignment="1">
      <alignment vertical="top" wrapText="1"/>
    </xf>
    <xf numFmtId="0" fontId="34" fillId="6" borderId="0" xfId="0" applyFont="1" applyFill="1" applyAlignment="1">
      <alignment vertical="top" wrapText="1"/>
    </xf>
    <xf numFmtId="0" fontId="19" fillId="26" borderId="0" xfId="0" applyFont="1" applyFill="1" applyAlignment="1">
      <alignment/>
    </xf>
    <xf numFmtId="0" fontId="35" fillId="26" borderId="0" xfId="0" applyFont="1" applyFill="1" applyAlignment="1">
      <alignment vertical="top" wrapText="1"/>
    </xf>
    <xf numFmtId="0" fontId="35" fillId="26" borderId="0" xfId="0" applyFont="1" applyFill="1" applyAlignment="1">
      <alignment horizontal="right" vertical="top"/>
    </xf>
    <xf numFmtId="0" fontId="35" fillId="6" borderId="0" xfId="0" applyFont="1" applyFill="1" applyAlignment="1">
      <alignment horizontal="right" vertical="top"/>
    </xf>
    <xf numFmtId="0" fontId="34" fillId="26" borderId="0" xfId="0" applyFont="1" applyFill="1" applyAlignment="1">
      <alignment vertical="top"/>
    </xf>
    <xf numFmtId="0" fontId="34" fillId="6" borderId="0" xfId="0" applyFont="1" applyFill="1" applyAlignment="1">
      <alignment vertical="top"/>
    </xf>
    <xf numFmtId="0" fontId="34" fillId="26" borderId="0" xfId="0" applyFont="1" applyFill="1" applyAlignment="1">
      <alignment horizontal="center" vertical="top"/>
    </xf>
    <xf numFmtId="0" fontId="2" fillId="26" borderId="0" xfId="0" applyFont="1" applyFill="1" applyAlignment="1">
      <alignment horizontal="center"/>
    </xf>
    <xf numFmtId="4" fontId="2" fillId="26" borderId="0" xfId="0" applyNumberFormat="1" applyFont="1" applyFill="1" applyAlignment="1">
      <alignment horizontal="center" vertical="center"/>
    </xf>
    <xf numFmtId="4" fontId="40" fillId="26" borderId="0" xfId="0" applyNumberFormat="1" applyFont="1" applyFill="1" applyAlignment="1">
      <alignment horizontal="center" vertical="center"/>
    </xf>
    <xf numFmtId="0" fontId="19" fillId="6" borderId="0" xfId="0" applyFont="1" applyFill="1" applyAlignment="1">
      <alignment/>
    </xf>
    <xf numFmtId="0" fontId="2" fillId="6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4" fontId="35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 vertical="top" wrapText="1"/>
    </xf>
    <xf numFmtId="0" fontId="39" fillId="0" borderId="0" xfId="0" applyFont="1" applyFill="1" applyAlignment="1">
      <alignment horizontal="right" vertical="top" wrapText="1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 vertical="top"/>
    </xf>
    <xf numFmtId="4" fontId="0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 wrapText="1"/>
    </xf>
    <xf numFmtId="4" fontId="43" fillId="0" borderId="23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" fontId="43" fillId="0" borderId="27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 vertical="top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4" fontId="25" fillId="0" borderId="22" xfId="0" applyNumberFormat="1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4" fontId="43" fillId="0" borderId="28" xfId="0" applyNumberFormat="1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 wrapText="1"/>
    </xf>
    <xf numFmtId="0" fontId="39" fillId="0" borderId="30" xfId="157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36" fillId="26" borderId="0" xfId="0" applyFont="1" applyFill="1" applyAlignment="1">
      <alignment horizontal="center" vertical="center"/>
    </xf>
    <xf numFmtId="0" fontId="36" fillId="0" borderId="0" xfId="0" applyFont="1" applyAlignment="1">
      <alignment/>
    </xf>
    <xf numFmtId="0" fontId="35" fillId="26" borderId="0" xfId="0" applyFont="1" applyFill="1" applyAlignment="1">
      <alignment horizontal="left"/>
    </xf>
    <xf numFmtId="0" fontId="35" fillId="26" borderId="0" xfId="0" applyFont="1" applyFill="1" applyBorder="1" applyAlignment="1">
      <alignment horizontal="right"/>
    </xf>
    <xf numFmtId="0" fontId="35" fillId="26" borderId="0" xfId="0" applyFont="1" applyFill="1" applyAlignment="1">
      <alignment horizontal="right" vertical="center"/>
    </xf>
    <xf numFmtId="0" fontId="35" fillId="26" borderId="0" xfId="0" applyFont="1" applyFill="1" applyAlignment="1">
      <alignment horizontal="right" vertical="top" wrapText="1"/>
    </xf>
    <xf numFmtId="0" fontId="35" fillId="26" borderId="0" xfId="0" applyFont="1" applyFill="1" applyAlignment="1">
      <alignment horizontal="right"/>
    </xf>
    <xf numFmtId="49" fontId="41" fillId="0" borderId="0" xfId="0" applyNumberFormat="1" applyFont="1" applyAlignment="1">
      <alignment/>
    </xf>
    <xf numFmtId="0" fontId="41" fillId="26" borderId="0" xfId="0" applyFont="1" applyFill="1" applyAlignment="1">
      <alignment/>
    </xf>
    <xf numFmtId="0" fontId="41" fillId="26" borderId="0" xfId="0" applyFont="1" applyFill="1" applyAlignment="1">
      <alignment horizontal="center" vertical="center"/>
    </xf>
    <xf numFmtId="49" fontId="2" fillId="26" borderId="0" xfId="0" applyNumberFormat="1" applyFont="1" applyFill="1" applyAlignment="1">
      <alignment horizontal="center" vertical="top" wrapText="1"/>
    </xf>
    <xf numFmtId="0" fontId="2" fillId="26" borderId="0" xfId="0" applyFont="1" applyFill="1" applyAlignment="1">
      <alignment horizontal="center" vertical="top" wrapText="1"/>
    </xf>
    <xf numFmtId="49" fontId="2" fillId="26" borderId="0" xfId="0" applyNumberFormat="1" applyFont="1" applyFill="1" applyAlignment="1">
      <alignment horizontal="center"/>
    </xf>
    <xf numFmtId="0" fontId="0" fillId="26" borderId="0" xfId="0" applyFont="1" applyFill="1" applyAlignment="1">
      <alignment horizontal="center"/>
    </xf>
    <xf numFmtId="0" fontId="2" fillId="26" borderId="0" xfId="0" applyFont="1" applyFill="1" applyAlignment="1">
      <alignment horizontal="center" vertical="top"/>
    </xf>
    <xf numFmtId="0" fontId="0" fillId="26" borderId="0" xfId="0" applyFont="1" applyFill="1" applyAlignment="1">
      <alignment/>
    </xf>
    <xf numFmtId="49" fontId="0" fillId="26" borderId="0" xfId="0" applyNumberFormat="1" applyFont="1" applyFill="1" applyAlignment="1">
      <alignment/>
    </xf>
    <xf numFmtId="0" fontId="2" fillId="26" borderId="0" xfId="0" applyFont="1" applyFill="1" applyAlignment="1">
      <alignment vertical="top" wrapText="1"/>
    </xf>
    <xf numFmtId="0" fontId="2" fillId="0" borderId="0" xfId="0" applyFont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" fontId="43" fillId="0" borderId="2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4" fontId="43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16" fontId="2" fillId="0" borderId="25" xfId="0" applyNumberFormat="1" applyFont="1" applyFill="1" applyBorder="1" applyAlignment="1">
      <alignment horizontal="center" vertical="center" wrapText="1"/>
    </xf>
    <xf numFmtId="16" fontId="25" fillId="0" borderId="2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left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6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35" fillId="26" borderId="0" xfId="0" applyFont="1" applyFill="1" applyAlignment="1">
      <alignment horizontal="center" vertical="center"/>
    </xf>
    <xf numFmtId="0" fontId="48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 wrapText="1"/>
    </xf>
    <xf numFmtId="0" fontId="0" fillId="6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9" fontId="0" fillId="0" borderId="21" xfId="194" applyFont="1" applyFill="1" applyBorder="1" applyAlignment="1">
      <alignment horizontal="center" vertical="center"/>
    </xf>
    <xf numFmtId="9" fontId="0" fillId="0" borderId="11" xfId="194" applyFont="1" applyFill="1" applyBorder="1" applyAlignment="1">
      <alignment horizontal="center" vertical="center"/>
    </xf>
    <xf numFmtId="9" fontId="0" fillId="0" borderId="27" xfId="194" applyFont="1" applyFill="1" applyBorder="1" applyAlignment="1">
      <alignment horizontal="center" vertical="center"/>
    </xf>
    <xf numFmtId="0" fontId="0" fillId="6" borderId="0" xfId="0" applyFont="1" applyFill="1" applyAlignment="1">
      <alignment/>
    </xf>
    <xf numFmtId="0" fontId="2" fillId="0" borderId="14" xfId="0" applyNumberFormat="1" applyFont="1" applyFill="1" applyBorder="1" applyAlignment="1">
      <alignment horizontal="center" vertical="center"/>
    </xf>
    <xf numFmtId="9" fontId="2" fillId="0" borderId="11" xfId="194" applyFont="1" applyFill="1" applyBorder="1" applyAlignment="1">
      <alignment horizontal="center" vertical="center"/>
    </xf>
    <xf numFmtId="2" fontId="2" fillId="0" borderId="11" xfId="194" applyNumberFormat="1" applyFont="1" applyFill="1" applyBorder="1" applyAlignment="1">
      <alignment horizontal="center" vertical="center"/>
    </xf>
    <xf numFmtId="4" fontId="2" fillId="0" borderId="11" xfId="182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4" fontId="2" fillId="0" borderId="27" xfId="182" applyNumberFormat="1" applyFont="1" applyFill="1" applyBorder="1" applyAlignment="1">
      <alignment horizontal="center" vertical="center" wrapText="1"/>
      <protection/>
    </xf>
    <xf numFmtId="4" fontId="45" fillId="0" borderId="27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2" fontId="2" fillId="0" borderId="21" xfId="194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1" fontId="45" fillId="0" borderId="27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9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5" fillId="0" borderId="17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0" fillId="0" borderId="0" xfId="183" applyFont="1" applyFill="1">
      <alignment/>
      <protection/>
    </xf>
    <xf numFmtId="0" fontId="0" fillId="0" borderId="0" xfId="183" applyFont="1" applyFill="1" applyAlignment="1">
      <alignment horizontal="right"/>
      <protection/>
    </xf>
    <xf numFmtId="43" fontId="0" fillId="0" borderId="0" xfId="183" applyNumberFormat="1" applyFont="1" applyFill="1">
      <alignment/>
      <protection/>
    </xf>
    <xf numFmtId="0" fontId="2" fillId="0" borderId="0" xfId="183" applyFont="1" applyFill="1" applyAlignment="1">
      <alignment horizontal="center" wrapText="1"/>
      <protection/>
    </xf>
    <xf numFmtId="43" fontId="2" fillId="0" borderId="0" xfId="183" applyNumberFormat="1" applyFont="1" applyFill="1" applyAlignment="1">
      <alignment horizontal="center" wrapText="1"/>
      <protection/>
    </xf>
    <xf numFmtId="0" fontId="44" fillId="0" borderId="0" xfId="183" applyFont="1" applyFill="1" applyAlignment="1">
      <alignment vertical="center"/>
      <protection/>
    </xf>
    <xf numFmtId="0" fontId="25" fillId="0" borderId="0" xfId="183" applyFont="1" applyFill="1" applyAlignment="1">
      <alignment vertical="center"/>
      <protection/>
    </xf>
    <xf numFmtId="0" fontId="2" fillId="0" borderId="12" xfId="183" applyFont="1" applyFill="1" applyBorder="1" applyAlignment="1">
      <alignment horizontal="center" vertical="center"/>
      <protection/>
    </xf>
    <xf numFmtId="0" fontId="2" fillId="0" borderId="21" xfId="183" applyFont="1" applyFill="1" applyBorder="1" applyAlignment="1">
      <alignment horizontal="justify" vertical="center" wrapText="1"/>
      <protection/>
    </xf>
    <xf numFmtId="43" fontId="2" fillId="0" borderId="21" xfId="183" applyNumberFormat="1" applyFont="1" applyFill="1" applyBorder="1" applyAlignment="1">
      <alignment horizontal="center" vertical="center"/>
      <protection/>
    </xf>
    <xf numFmtId="0" fontId="0" fillId="0" borderId="0" xfId="183" applyFont="1" applyFill="1" applyAlignment="1">
      <alignment vertical="center"/>
      <protection/>
    </xf>
    <xf numFmtId="0" fontId="0" fillId="0" borderId="25" xfId="183" applyFont="1" applyFill="1" applyBorder="1" applyAlignment="1">
      <alignment horizontal="center" vertical="center"/>
      <protection/>
    </xf>
    <xf numFmtId="0" fontId="0" fillId="0" borderId="11" xfId="183" applyFont="1" applyFill="1" applyBorder="1" applyAlignment="1">
      <alignment horizontal="justify" vertical="center" wrapText="1"/>
      <protection/>
    </xf>
    <xf numFmtId="43" fontId="2" fillId="0" borderId="11" xfId="183" applyNumberFormat="1" applyFont="1" applyFill="1" applyBorder="1" applyAlignment="1">
      <alignment horizontal="center" vertical="center"/>
      <protection/>
    </xf>
    <xf numFmtId="43" fontId="2" fillId="0" borderId="23" xfId="183" applyNumberFormat="1" applyFont="1" applyFill="1" applyBorder="1" applyAlignment="1">
      <alignment horizontal="center" vertical="center"/>
      <protection/>
    </xf>
    <xf numFmtId="0" fontId="0" fillId="0" borderId="26" xfId="183" applyFont="1" applyFill="1" applyBorder="1" applyAlignment="1">
      <alignment horizontal="center" vertical="center"/>
      <protection/>
    </xf>
    <xf numFmtId="0" fontId="0" fillId="0" borderId="27" xfId="183" applyFont="1" applyFill="1" applyBorder="1" applyAlignment="1">
      <alignment horizontal="justify" vertical="center" wrapText="1"/>
      <protection/>
    </xf>
    <xf numFmtId="43" fontId="2" fillId="0" borderId="27" xfId="183" applyNumberFormat="1" applyFont="1" applyFill="1" applyBorder="1" applyAlignment="1">
      <alignment horizontal="center" vertical="center"/>
      <protection/>
    </xf>
    <xf numFmtId="0" fontId="2" fillId="0" borderId="25" xfId="183" applyFont="1" applyFill="1" applyBorder="1" applyAlignment="1">
      <alignment horizontal="center" vertical="center"/>
      <protection/>
    </xf>
    <xf numFmtId="0" fontId="2" fillId="0" borderId="11" xfId="183" applyFont="1" applyFill="1" applyBorder="1" applyAlignment="1">
      <alignment horizontal="justify" vertical="center" wrapText="1"/>
      <protection/>
    </xf>
    <xf numFmtId="43" fontId="0" fillId="0" borderId="11" xfId="183" applyNumberFormat="1" applyFont="1" applyFill="1" applyBorder="1" applyAlignment="1">
      <alignment horizontal="center" vertical="center"/>
      <protection/>
    </xf>
    <xf numFmtId="43" fontId="0" fillId="0" borderId="23" xfId="183" applyNumberFormat="1" applyFont="1" applyFill="1" applyBorder="1" applyAlignment="1">
      <alignment horizontal="center" vertical="center"/>
      <protection/>
    </xf>
    <xf numFmtId="0" fontId="0" fillId="0" borderId="11" xfId="183" applyFont="1" applyFill="1" applyBorder="1" applyAlignment="1">
      <alignment horizontal="justify" vertical="center"/>
      <protection/>
    </xf>
    <xf numFmtId="43" fontId="0" fillId="0" borderId="27" xfId="183" applyNumberFormat="1" applyFont="1" applyFill="1" applyBorder="1" applyAlignment="1">
      <alignment horizontal="center" vertical="center"/>
      <protection/>
    </xf>
    <xf numFmtId="16" fontId="0" fillId="0" borderId="25" xfId="183" applyNumberFormat="1" applyFont="1" applyFill="1" applyBorder="1" applyAlignment="1">
      <alignment horizontal="center" vertical="center"/>
      <protection/>
    </xf>
    <xf numFmtId="43" fontId="2" fillId="0" borderId="28" xfId="183" applyNumberFormat="1" applyFont="1" applyFill="1" applyBorder="1" applyAlignment="1">
      <alignment horizontal="center" vertical="center"/>
      <protection/>
    </xf>
    <xf numFmtId="0" fontId="45" fillId="0" borderId="11" xfId="183" applyFont="1" applyFill="1" applyBorder="1">
      <alignment/>
      <protection/>
    </xf>
    <xf numFmtId="43" fontId="0" fillId="0" borderId="21" xfId="183" applyNumberFormat="1" applyFont="1" applyFill="1" applyBorder="1" applyAlignment="1">
      <alignment horizontal="center" vertical="center"/>
      <protection/>
    </xf>
    <xf numFmtId="0" fontId="2" fillId="0" borderId="26" xfId="183" applyFont="1" applyFill="1" applyBorder="1" applyAlignment="1">
      <alignment horizontal="center" vertical="center"/>
      <protection/>
    </xf>
    <xf numFmtId="0" fontId="2" fillId="0" borderId="27" xfId="183" applyFont="1" applyFill="1" applyBorder="1" applyAlignment="1">
      <alignment horizontal="justify" vertical="center" wrapText="1"/>
      <protection/>
    </xf>
    <xf numFmtId="0" fontId="0" fillId="0" borderId="12" xfId="183" applyFont="1" applyFill="1" applyBorder="1" applyAlignment="1">
      <alignment horizontal="center" vertical="center"/>
      <protection/>
    </xf>
    <xf numFmtId="0" fontId="36" fillId="0" borderId="0" xfId="183" applyFont="1" applyFill="1">
      <alignment/>
      <protection/>
    </xf>
    <xf numFmtId="43" fontId="36" fillId="0" borderId="0" xfId="183" applyNumberFormat="1" applyFont="1" applyFill="1">
      <alignment/>
      <protection/>
    </xf>
    <xf numFmtId="0" fontId="25" fillId="0" borderId="29" xfId="183" applyFont="1" applyFill="1" applyBorder="1" applyAlignment="1">
      <alignment horizontal="center" vertical="center"/>
      <protection/>
    </xf>
    <xf numFmtId="0" fontId="25" fillId="0" borderId="30" xfId="183" applyFont="1" applyFill="1" applyBorder="1" applyAlignment="1">
      <alignment horizontal="center" vertical="center"/>
      <protection/>
    </xf>
    <xf numFmtId="0" fontId="0" fillId="0" borderId="15" xfId="183" applyFont="1" applyFill="1" applyBorder="1" applyAlignment="1">
      <alignment horizontal="center" vertical="center"/>
      <protection/>
    </xf>
    <xf numFmtId="0" fontId="0" fillId="0" borderId="0" xfId="183" applyFont="1" applyFill="1" applyBorder="1" applyAlignment="1">
      <alignment horizontal="justify" vertical="center" wrapText="1"/>
      <protection/>
    </xf>
    <xf numFmtId="43" fontId="0" fillId="0" borderId="0" xfId="183" applyNumberFormat="1" applyFont="1" applyFill="1" applyBorder="1" applyAlignment="1">
      <alignment horizontal="center" vertical="center"/>
      <protection/>
    </xf>
    <xf numFmtId="0" fontId="41" fillId="0" borderId="0" xfId="183" applyFont="1" applyFill="1">
      <alignment/>
      <protection/>
    </xf>
    <xf numFmtId="43" fontId="41" fillId="0" borderId="0" xfId="183" applyNumberFormat="1" applyFont="1" applyFill="1">
      <alignment/>
      <protection/>
    </xf>
    <xf numFmtId="0" fontId="41" fillId="0" borderId="0" xfId="0" applyFont="1" applyFill="1" applyAlignment="1">
      <alignment horizontal="center" vertical="center"/>
    </xf>
    <xf numFmtId="0" fontId="0" fillId="0" borderId="0" xfId="183" applyFont="1">
      <alignment/>
      <protection/>
    </xf>
    <xf numFmtId="4" fontId="0" fillId="0" borderId="0" xfId="183" applyNumberFormat="1" applyFont="1">
      <alignment/>
      <protection/>
    </xf>
    <xf numFmtId="4" fontId="0" fillId="0" borderId="0" xfId="183" applyNumberFormat="1" applyFont="1" applyAlignment="1">
      <alignment horizontal="center"/>
      <protection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 vertical="top" wrapText="1"/>
    </xf>
    <xf numFmtId="0" fontId="0" fillId="0" borderId="0" xfId="183" applyFont="1" applyAlignment="1">
      <alignment horizontal="left"/>
      <protection/>
    </xf>
    <xf numFmtId="0" fontId="2" fillId="0" borderId="0" xfId="183" applyFont="1">
      <alignment/>
      <protection/>
    </xf>
    <xf numFmtId="0" fontId="2" fillId="0" borderId="30" xfId="183" applyFont="1" applyBorder="1" applyAlignment="1">
      <alignment horizontal="center" vertical="center" wrapText="1"/>
      <protection/>
    </xf>
    <xf numFmtId="0" fontId="2" fillId="0" borderId="38" xfId="183" applyFont="1" applyBorder="1" applyAlignment="1">
      <alignment horizontal="center" vertical="center" wrapText="1"/>
      <protection/>
    </xf>
    <xf numFmtId="49" fontId="2" fillId="0" borderId="10" xfId="183" applyNumberFormat="1" applyFont="1" applyBorder="1" applyAlignment="1">
      <alignment horizontal="center" vertical="center" wrapText="1"/>
      <protection/>
    </xf>
    <xf numFmtId="4" fontId="2" fillId="0" borderId="30" xfId="183" applyNumberFormat="1" applyFont="1" applyBorder="1" applyAlignment="1">
      <alignment horizontal="center" vertical="center" wrapText="1"/>
      <protection/>
    </xf>
    <xf numFmtId="0" fontId="0" fillId="0" borderId="12" xfId="183" applyFont="1" applyFill="1" applyBorder="1" applyAlignment="1">
      <alignment horizontal="center" vertical="center" wrapText="1"/>
      <protection/>
    </xf>
    <xf numFmtId="0" fontId="0" fillId="0" borderId="21" xfId="183" applyFont="1" applyFill="1" applyBorder="1" applyAlignment="1">
      <alignment horizontal="left" vertical="center" wrapText="1"/>
      <protection/>
    </xf>
    <xf numFmtId="4" fontId="0" fillId="0" borderId="21" xfId="183" applyNumberFormat="1" applyFont="1" applyFill="1" applyBorder="1" applyAlignment="1">
      <alignment horizontal="center" vertical="center" wrapText="1"/>
      <protection/>
    </xf>
    <xf numFmtId="4" fontId="0" fillId="0" borderId="22" xfId="183" applyNumberFormat="1" applyFont="1" applyFill="1" applyBorder="1" applyAlignment="1">
      <alignment horizontal="center" vertical="center" wrapText="1"/>
      <protection/>
    </xf>
    <xf numFmtId="0" fontId="0" fillId="0" borderId="11" xfId="183" applyFont="1" applyFill="1" applyBorder="1" applyAlignment="1">
      <alignment horizontal="left" vertical="center" wrapText="1"/>
      <protection/>
    </xf>
    <xf numFmtId="4" fontId="0" fillId="0" borderId="11" xfId="183" applyNumberFormat="1" applyFont="1" applyFill="1" applyBorder="1" applyAlignment="1">
      <alignment horizontal="center"/>
      <protection/>
    </xf>
    <xf numFmtId="4" fontId="0" fillId="0" borderId="23" xfId="183" applyNumberFormat="1" applyFont="1" applyFill="1" applyBorder="1" applyAlignment="1">
      <alignment horizontal="center"/>
      <protection/>
    </xf>
    <xf numFmtId="4" fontId="0" fillId="0" borderId="11" xfId="183" applyNumberFormat="1" applyFont="1" applyFill="1" applyBorder="1">
      <alignment/>
      <protection/>
    </xf>
    <xf numFmtId="0" fontId="0" fillId="0" borderId="25" xfId="183" applyNumberFormat="1" applyFont="1" applyFill="1" applyBorder="1" applyAlignment="1">
      <alignment horizontal="center" vertical="center"/>
      <protection/>
    </xf>
    <xf numFmtId="0" fontId="0" fillId="0" borderId="27" xfId="183" applyFont="1" applyFill="1" applyBorder="1" applyAlignment="1">
      <alignment horizontal="left" vertical="center" wrapText="1"/>
      <protection/>
    </xf>
    <xf numFmtId="4" fontId="0" fillId="0" borderId="27" xfId="183" applyNumberFormat="1" applyFont="1" applyFill="1" applyBorder="1" applyAlignment="1">
      <alignment horizontal="center"/>
      <protection/>
    </xf>
    <xf numFmtId="4" fontId="0" fillId="0" borderId="27" xfId="183" applyNumberFormat="1" applyFont="1" applyFill="1" applyBorder="1">
      <alignment/>
      <protection/>
    </xf>
    <xf numFmtId="4" fontId="0" fillId="0" borderId="28" xfId="183" applyNumberFormat="1" applyFont="1" applyFill="1" applyBorder="1" applyAlignment="1">
      <alignment horizontal="center"/>
      <protection/>
    </xf>
    <xf numFmtId="0" fontId="2" fillId="0" borderId="39" xfId="183" applyFont="1" applyFill="1" applyBorder="1" applyAlignment="1">
      <alignment horizontal="left" vertical="center"/>
      <protection/>
    </xf>
    <xf numFmtId="0" fontId="2" fillId="0" borderId="40" xfId="183" applyFont="1" applyFill="1" applyBorder="1" applyAlignment="1">
      <alignment horizontal="left" vertical="center" wrapText="1"/>
      <protection/>
    </xf>
    <xf numFmtId="0" fontId="0" fillId="0" borderId="25" xfId="183" applyFont="1" applyFill="1" applyBorder="1" applyAlignment="1">
      <alignment horizontal="left" vertical="center"/>
      <protection/>
    </xf>
    <xf numFmtId="0" fontId="0" fillId="0" borderId="11" xfId="183" applyFont="1" applyFill="1" applyBorder="1" applyAlignment="1">
      <alignment horizontal="right" vertical="center" wrapText="1"/>
      <protection/>
    </xf>
    <xf numFmtId="0" fontId="0" fillId="0" borderId="26" xfId="183" applyFont="1" applyFill="1" applyBorder="1" applyAlignment="1">
      <alignment horizontal="left" vertical="center"/>
      <protection/>
    </xf>
    <xf numFmtId="0" fontId="0" fillId="0" borderId="27" xfId="183" applyFont="1" applyFill="1" applyBorder="1" applyAlignment="1">
      <alignment horizontal="right" vertical="center" wrapText="1"/>
      <protection/>
    </xf>
    <xf numFmtId="0" fontId="0" fillId="0" borderId="0" xfId="183" applyFont="1" applyFill="1" applyBorder="1">
      <alignment/>
      <protection/>
    </xf>
    <xf numFmtId="0" fontId="0" fillId="0" borderId="0" xfId="183" applyFont="1" applyFill="1" applyBorder="1" applyAlignment="1">
      <alignment horizontal="left" vertical="center" wrapText="1" indent="4"/>
      <protection/>
    </xf>
    <xf numFmtId="4" fontId="0" fillId="0" borderId="0" xfId="183" applyNumberFormat="1" applyFont="1" applyFill="1" applyBorder="1">
      <alignment/>
      <protection/>
    </xf>
    <xf numFmtId="4" fontId="0" fillId="0" borderId="0" xfId="183" applyNumberFormat="1" applyFont="1" applyFill="1" applyBorder="1" applyAlignment="1">
      <alignment horizontal="center"/>
      <protection/>
    </xf>
    <xf numFmtId="0" fontId="0" fillId="0" borderId="0" xfId="183" applyFont="1" applyBorder="1" applyAlignment="1">
      <alignment horizontal="left" wrapText="1"/>
      <protection/>
    </xf>
    <xf numFmtId="0" fontId="0" fillId="0" borderId="0" xfId="183" applyFont="1" applyFill="1" applyBorder="1" applyAlignment="1">
      <alignment horizontal="left" vertical="center"/>
      <protection/>
    </xf>
    <xf numFmtId="0" fontId="0" fillId="0" borderId="0" xfId="183" applyFont="1" applyBorder="1">
      <alignment/>
      <protection/>
    </xf>
    <xf numFmtId="0" fontId="2" fillId="0" borderId="0" xfId="183" applyFont="1" applyBorder="1" applyAlignment="1">
      <alignment horizontal="center" vertical="center" wrapText="1"/>
      <protection/>
    </xf>
    <xf numFmtId="4" fontId="2" fillId="0" borderId="0" xfId="183" applyNumberFormat="1" applyFont="1" applyBorder="1" applyAlignment="1">
      <alignment horizontal="center" vertical="center" wrapText="1"/>
      <protection/>
    </xf>
    <xf numFmtId="1" fontId="2" fillId="0" borderId="0" xfId="183" applyNumberFormat="1" applyFont="1" applyAlignment="1">
      <alignment horizontal="left" vertical="top"/>
      <protection/>
    </xf>
    <xf numFmtId="4" fontId="0" fillId="0" borderId="0" xfId="183" applyNumberFormat="1" applyFont="1" applyAlignment="1">
      <alignment vertical="top"/>
      <protection/>
    </xf>
    <xf numFmtId="4" fontId="0" fillId="0" borderId="0" xfId="183" applyNumberFormat="1" applyFont="1" applyAlignment="1">
      <alignment horizontal="center" vertical="top" wrapText="1"/>
      <protection/>
    </xf>
    <xf numFmtId="4" fontId="2" fillId="0" borderId="0" xfId="183" applyNumberFormat="1" applyFont="1">
      <alignment/>
      <protection/>
    </xf>
    <xf numFmtId="0" fontId="36" fillId="0" borderId="0" xfId="183" applyFont="1">
      <alignment/>
      <protection/>
    </xf>
    <xf numFmtId="4" fontId="36" fillId="0" borderId="0" xfId="183" applyNumberFormat="1" applyFont="1">
      <alignment/>
      <protection/>
    </xf>
    <xf numFmtId="4" fontId="35" fillId="0" borderId="0" xfId="0" applyNumberFormat="1" applyFont="1" applyFill="1" applyAlignment="1">
      <alignment horizontal="left"/>
    </xf>
    <xf numFmtId="4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right" vertical="center"/>
    </xf>
    <xf numFmtId="4" fontId="19" fillId="0" borderId="27" xfId="0" applyNumberFormat="1" applyFont="1" applyFill="1" applyBorder="1" applyAlignment="1">
      <alignment horizontal="left" vertical="center" wrapText="1"/>
    </xf>
    <xf numFmtId="1" fontId="19" fillId="0" borderId="27" xfId="0" applyNumberFormat="1" applyFont="1" applyFill="1" applyBorder="1" applyAlignment="1">
      <alignment horizontal="center" vertical="center" wrapText="1"/>
    </xf>
    <xf numFmtId="4" fontId="43" fillId="0" borderId="28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/>
    </xf>
    <xf numFmtId="0" fontId="0" fillId="0" borderId="0" xfId="155" applyFont="1">
      <alignment/>
      <protection/>
    </xf>
    <xf numFmtId="4" fontId="2" fillId="0" borderId="40" xfId="183" applyNumberFormat="1" applyFont="1" applyFill="1" applyBorder="1" applyAlignment="1">
      <alignment horizontal="center"/>
      <protection/>
    </xf>
    <xf numFmtId="4" fontId="0" fillId="0" borderId="11" xfId="183" applyNumberFormat="1" applyFont="1" applyFill="1" applyBorder="1" applyAlignment="1">
      <alignment horizontal="center" vertical="center"/>
      <protection/>
    </xf>
    <xf numFmtId="0" fontId="0" fillId="27" borderId="27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right" vertical="center" wrapText="1"/>
    </xf>
    <xf numFmtId="0" fontId="49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2" fillId="0" borderId="41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top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21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/>
    </xf>
    <xf numFmtId="0" fontId="2" fillId="0" borderId="25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7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19" fillId="0" borderId="0" xfId="155" applyFont="1" applyAlignment="1">
      <alignment horizontal="right"/>
      <protection/>
    </xf>
    <xf numFmtId="0" fontId="36" fillId="0" borderId="0" xfId="155" applyFont="1">
      <alignment/>
      <protection/>
    </xf>
    <xf numFmtId="0" fontId="35" fillId="0" borderId="0" xfId="155" applyFont="1" applyFill="1" applyAlignment="1">
      <alignment horizontal="left"/>
      <protection/>
    </xf>
    <xf numFmtId="0" fontId="36" fillId="0" borderId="0" xfId="155" applyFont="1" applyFill="1" applyAlignment="1">
      <alignment horizontal="center" vertical="center"/>
      <protection/>
    </xf>
    <xf numFmtId="0" fontId="35" fillId="0" borderId="0" xfId="155" applyFont="1" applyFill="1" applyAlignment="1">
      <alignment horizontal="right" vertical="top" wrapText="1"/>
      <protection/>
    </xf>
    <xf numFmtId="0" fontId="35" fillId="0" borderId="0" xfId="155" applyFont="1" applyFill="1" applyAlignment="1">
      <alignment vertical="top" wrapText="1"/>
      <protection/>
    </xf>
    <xf numFmtId="0" fontId="35" fillId="0" borderId="0" xfId="155" applyFont="1" applyFill="1" applyAlignment="1">
      <alignment horizontal="right"/>
      <protection/>
    </xf>
    <xf numFmtId="0" fontId="2" fillId="0" borderId="0" xfId="155" applyFont="1" applyAlignment="1">
      <alignment horizontal="center" vertical="center" wrapText="1"/>
      <protection/>
    </xf>
    <xf numFmtId="0" fontId="0" fillId="0" borderId="0" xfId="155" applyFont="1" applyAlignment="1">
      <alignment/>
      <protection/>
    </xf>
    <xf numFmtId="0" fontId="2" fillId="0" borderId="34" xfId="155" applyFont="1" applyBorder="1" applyAlignment="1">
      <alignment horizontal="center" vertical="center" wrapText="1"/>
      <protection/>
    </xf>
    <xf numFmtId="0" fontId="2" fillId="0" borderId="44" xfId="155" applyFont="1" applyBorder="1" applyAlignment="1">
      <alignment horizontal="center" vertical="center" wrapText="1"/>
      <protection/>
    </xf>
    <xf numFmtId="0" fontId="2" fillId="0" borderId="17" xfId="155" applyFont="1" applyBorder="1" applyAlignment="1">
      <alignment horizontal="center" vertical="center" wrapText="1"/>
      <protection/>
    </xf>
    <xf numFmtId="0" fontId="2" fillId="0" borderId="39" xfId="155" applyNumberFormat="1" applyFont="1" applyBorder="1" applyAlignment="1">
      <alignment horizontal="center" vertical="top" wrapText="1"/>
      <protection/>
    </xf>
    <xf numFmtId="0" fontId="2" fillId="0" borderId="25" xfId="155" applyNumberFormat="1" applyFont="1" applyBorder="1" applyAlignment="1">
      <alignment horizontal="center" vertical="top" wrapText="1"/>
      <protection/>
    </xf>
    <xf numFmtId="0" fontId="0" fillId="0" borderId="11" xfId="155" applyFont="1" applyBorder="1" applyAlignment="1">
      <alignment horizontal="justify" vertical="top" wrapText="1"/>
      <protection/>
    </xf>
    <xf numFmtId="0" fontId="0" fillId="0" borderId="23" xfId="155" applyFont="1" applyBorder="1" applyAlignment="1">
      <alignment horizontal="center" vertical="center" wrapText="1"/>
      <protection/>
    </xf>
    <xf numFmtId="0" fontId="0" fillId="0" borderId="11" xfId="155" applyFont="1" applyFill="1" applyBorder="1" applyAlignment="1">
      <alignment horizontal="justify" vertical="top" wrapText="1"/>
      <protection/>
    </xf>
    <xf numFmtId="0" fontId="0" fillId="0" borderId="45" xfId="155" applyFont="1" applyBorder="1" applyAlignment="1">
      <alignment horizontal="center" vertical="top" wrapText="1"/>
      <protection/>
    </xf>
    <xf numFmtId="0" fontId="2" fillId="0" borderId="26" xfId="155" applyNumberFormat="1" applyFont="1" applyBorder="1" applyAlignment="1">
      <alignment horizontal="center" vertical="top" wrapText="1"/>
      <protection/>
    </xf>
    <xf numFmtId="0" fontId="0" fillId="0" borderId="27" xfId="155" applyFont="1" applyBorder="1" applyAlignment="1">
      <alignment horizontal="justify" vertical="top" wrapText="1"/>
      <protection/>
    </xf>
    <xf numFmtId="0" fontId="0" fillId="0" borderId="28" xfId="155" applyFont="1" applyBorder="1" applyAlignment="1">
      <alignment horizontal="center" vertical="center" wrapText="1"/>
      <protection/>
    </xf>
    <xf numFmtId="0" fontId="2" fillId="0" borderId="34" xfId="155" applyFont="1" applyBorder="1" applyAlignment="1">
      <alignment horizontal="center" wrapText="1"/>
      <protection/>
    </xf>
    <xf numFmtId="0" fontId="2" fillId="0" borderId="44" xfId="155" applyFont="1" applyBorder="1" applyAlignment="1">
      <alignment horizontal="center" wrapText="1"/>
      <protection/>
    </xf>
    <xf numFmtId="0" fontId="2" fillId="0" borderId="17" xfId="155" applyFont="1" applyBorder="1" applyAlignment="1">
      <alignment horizontal="center" wrapText="1"/>
      <protection/>
    </xf>
    <xf numFmtId="0" fontId="2" fillId="0" borderId="46" xfId="155" applyFont="1" applyBorder="1" applyAlignment="1">
      <alignment vertical="top" wrapText="1"/>
      <protection/>
    </xf>
    <xf numFmtId="0" fontId="2" fillId="0" borderId="47" xfId="155" applyFont="1" applyBorder="1" applyAlignment="1">
      <alignment vertical="top" wrapText="1"/>
      <protection/>
    </xf>
    <xf numFmtId="0" fontId="0" fillId="0" borderId="11" xfId="155" applyFont="1" applyBorder="1" applyAlignment="1">
      <alignment vertical="top" wrapText="1"/>
      <protection/>
    </xf>
    <xf numFmtId="0" fontId="0" fillId="27" borderId="23" xfId="155" applyFill="1" applyBorder="1" applyAlignment="1">
      <alignment horizontal="center" vertical="center" wrapText="1"/>
      <protection/>
    </xf>
    <xf numFmtId="0" fontId="2" fillId="0" borderId="48" xfId="155" applyFont="1" applyBorder="1" applyAlignment="1">
      <alignment vertical="top" wrapText="1"/>
      <protection/>
    </xf>
    <xf numFmtId="0" fontId="2" fillId="27" borderId="45" xfId="155" applyFont="1" applyFill="1" applyBorder="1" applyAlignment="1">
      <alignment vertical="top" wrapText="1"/>
      <protection/>
    </xf>
    <xf numFmtId="4" fontId="2" fillId="0" borderId="0" xfId="155" applyNumberFormat="1" applyFont="1" applyAlignment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45" fillId="0" borderId="40" xfId="0" applyFont="1" applyBorder="1" applyAlignment="1">
      <alignment horizontal="center" vertical="center"/>
    </xf>
    <xf numFmtId="1" fontId="45" fillId="0" borderId="40" xfId="0" applyNumberFormat="1" applyFont="1" applyBorder="1" applyAlignment="1">
      <alignment horizontal="center" vertical="center"/>
    </xf>
    <xf numFmtId="4" fontId="2" fillId="0" borderId="40" xfId="182" applyNumberFormat="1" applyFont="1" applyFill="1" applyBorder="1" applyAlignment="1">
      <alignment horizontal="center" vertical="center" wrapText="1"/>
      <protection/>
    </xf>
    <xf numFmtId="9" fontId="0" fillId="0" borderId="40" xfId="194" applyFont="1" applyFill="1" applyBorder="1" applyAlignment="1">
      <alignment horizontal="center" vertical="center"/>
    </xf>
    <xf numFmtId="4" fontId="45" fillId="0" borderId="40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67" fillId="0" borderId="0" xfId="156" applyFont="1">
      <alignment/>
      <protection/>
    </xf>
    <xf numFmtId="0" fontId="67" fillId="0" borderId="0" xfId="156" applyFont="1" applyAlignment="1">
      <alignment horizontal="right"/>
      <protection/>
    </xf>
    <xf numFmtId="0" fontId="68" fillId="0" borderId="0" xfId="156" applyFont="1" applyBorder="1" applyAlignment="1">
      <alignment horizontal="center"/>
      <protection/>
    </xf>
    <xf numFmtId="0" fontId="68" fillId="0" borderId="0" xfId="156" applyFont="1" applyBorder="1" applyAlignment="1">
      <alignment horizontal="left"/>
      <protection/>
    </xf>
    <xf numFmtId="0" fontId="68" fillId="0" borderId="0" xfId="156" applyFont="1">
      <alignment/>
      <protection/>
    </xf>
    <xf numFmtId="0" fontId="68" fillId="0" borderId="0" xfId="156" applyFont="1" applyAlignment="1">
      <alignment horizontal="center"/>
      <protection/>
    </xf>
    <xf numFmtId="0" fontId="69" fillId="0" borderId="11" xfId="156" applyFont="1" applyBorder="1" applyAlignment="1">
      <alignment horizontal="center" vertical="center"/>
      <protection/>
    </xf>
    <xf numFmtId="0" fontId="70" fillId="0" borderId="11" xfId="156" applyFont="1" applyBorder="1" applyAlignment="1">
      <alignment horizontal="center" vertical="center"/>
      <protection/>
    </xf>
    <xf numFmtId="0" fontId="70" fillId="0" borderId="50" xfId="156" applyFont="1" applyBorder="1" applyAlignment="1">
      <alignment horizontal="center" vertical="center"/>
      <protection/>
    </xf>
    <xf numFmtId="0" fontId="70" fillId="0" borderId="11" xfId="156" applyFont="1" applyBorder="1" applyAlignment="1">
      <alignment horizontal="center"/>
      <protection/>
    </xf>
    <xf numFmtId="0" fontId="70" fillId="0" borderId="11" xfId="156" applyFont="1" applyBorder="1">
      <alignment/>
      <protection/>
    </xf>
    <xf numFmtId="4" fontId="70" fillId="0" borderId="11" xfId="156" applyNumberFormat="1" applyFont="1" applyBorder="1" applyAlignment="1">
      <alignment horizontal="center"/>
      <protection/>
    </xf>
    <xf numFmtId="4" fontId="70" fillId="0" borderId="11" xfId="156" applyNumberFormat="1" applyFont="1" applyBorder="1">
      <alignment/>
      <protection/>
    </xf>
    <xf numFmtId="2" fontId="70" fillId="0" borderId="11" xfId="156" applyNumberFormat="1" applyFont="1" applyBorder="1" applyAlignment="1">
      <alignment horizontal="center"/>
      <protection/>
    </xf>
    <xf numFmtId="0" fontId="0" fillId="0" borderId="0" xfId="184" applyFont="1" applyFill="1">
      <alignment/>
      <protection/>
    </xf>
    <xf numFmtId="0" fontId="0" fillId="0" borderId="0" xfId="184" applyFont="1" applyFill="1" applyBorder="1" applyAlignment="1">
      <alignment horizontal="left" vertic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2" fillId="0" borderId="0" xfId="0" applyNumberFormat="1" applyFont="1" applyAlignment="1">
      <alignment horizontal="left" vertical="top"/>
    </xf>
    <xf numFmtId="0" fontId="36" fillId="0" borderId="11" xfId="0" applyFont="1" applyBorder="1" applyAlignment="1">
      <alignment horizontal="center" vertical="center" wrapText="1"/>
    </xf>
    <xf numFmtId="4" fontId="36" fillId="0" borderId="11" xfId="199" applyNumberFormat="1" applyFont="1" applyFill="1" applyBorder="1" applyAlignment="1">
      <alignment horizontal="left" vertical="center" wrapText="1"/>
      <protection/>
    </xf>
    <xf numFmtId="0" fontId="36" fillId="0" borderId="11" xfId="199" applyFont="1" applyFill="1" applyBorder="1" applyAlignment="1" applyProtection="1">
      <alignment horizontal="center" vertical="center"/>
      <protection locked="0"/>
    </xf>
    <xf numFmtId="4" fontId="36" fillId="0" borderId="11" xfId="199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/>
    </xf>
    <xf numFmtId="0" fontId="36" fillId="0" borderId="0" xfId="0" applyFont="1" applyBorder="1" applyAlignment="1">
      <alignment horizontal="center" vertical="center"/>
    </xf>
    <xf numFmtId="0" fontId="71" fillId="0" borderId="0" xfId="156" applyFont="1" applyAlignment="1">
      <alignment horizontal="center" vertical="center" wrapText="1"/>
      <protection/>
    </xf>
    <xf numFmtId="2" fontId="70" fillId="0" borderId="11" xfId="156" applyNumberFormat="1" applyFont="1" applyBorder="1">
      <alignment/>
      <protection/>
    </xf>
    <xf numFmtId="191" fontId="51" fillId="0" borderId="0" xfId="208" applyNumberFormat="1" applyFont="1" applyFill="1" applyAlignment="1">
      <alignment horizontal="center" vertical="center"/>
    </xf>
    <xf numFmtId="2" fontId="51" fillId="0" borderId="0" xfId="186" applyNumberFormat="1" applyFont="1" applyFill="1">
      <alignment/>
      <protection/>
    </xf>
    <xf numFmtId="2" fontId="51" fillId="0" borderId="0" xfId="186" applyNumberFormat="1" applyFont="1" applyFill="1" applyAlignment="1">
      <alignment horizontal="center" vertical="center"/>
      <protection/>
    </xf>
    <xf numFmtId="2" fontId="51" fillId="0" borderId="0" xfId="186" applyNumberFormat="1" applyFont="1" applyFill="1" applyAlignment="1">
      <alignment horizontal="right"/>
      <protection/>
    </xf>
    <xf numFmtId="191" fontId="50" fillId="0" borderId="0" xfId="208" applyNumberFormat="1" applyFont="1" applyFill="1" applyAlignment="1">
      <alignment horizontal="center" vertical="center"/>
    </xf>
    <xf numFmtId="2" fontId="52" fillId="0" borderId="0" xfId="186" applyNumberFormat="1" applyFont="1" applyFill="1">
      <alignment/>
      <protection/>
    </xf>
    <xf numFmtId="2" fontId="50" fillId="0" borderId="0" xfId="186" applyNumberFormat="1" applyFont="1" applyFill="1" applyAlignment="1">
      <alignment horizontal="center" vertical="center"/>
      <protection/>
    </xf>
    <xf numFmtId="2" fontId="50" fillId="0" borderId="0" xfId="186" applyNumberFormat="1" applyFont="1" applyFill="1">
      <alignment/>
      <protection/>
    </xf>
    <xf numFmtId="191" fontId="35" fillId="0" borderId="0" xfId="208" applyNumberFormat="1" applyFont="1" applyFill="1" applyAlignment="1">
      <alignment horizontal="center" vertical="center"/>
    </xf>
    <xf numFmtId="2" fontId="53" fillId="0" borderId="0" xfId="186" applyNumberFormat="1" applyFont="1" applyFill="1">
      <alignment/>
      <protection/>
    </xf>
    <xf numFmtId="2" fontId="35" fillId="0" borderId="0" xfId="186" applyNumberFormat="1" applyFont="1" applyFill="1" applyAlignment="1">
      <alignment horizontal="center" vertical="center"/>
      <protection/>
    </xf>
    <xf numFmtId="2" fontId="35" fillId="0" borderId="0" xfId="186" applyNumberFormat="1" applyFont="1" applyFill="1">
      <alignment/>
      <protection/>
    </xf>
    <xf numFmtId="2" fontId="36" fillId="0" borderId="0" xfId="186" applyNumberFormat="1" applyFont="1" applyFill="1" applyAlignment="1">
      <alignment horizontal="right"/>
      <protection/>
    </xf>
    <xf numFmtId="2" fontId="35" fillId="0" borderId="0" xfId="186" applyNumberFormat="1" applyFont="1" applyFill="1" applyAlignment="1">
      <alignment horizontal="right"/>
      <protection/>
    </xf>
    <xf numFmtId="2" fontId="36" fillId="0" borderId="0" xfId="186" applyNumberFormat="1" applyFont="1" applyFill="1">
      <alignment/>
      <protection/>
    </xf>
    <xf numFmtId="191" fontId="36" fillId="0" borderId="0" xfId="208" applyNumberFormat="1" applyFont="1" applyFill="1" applyAlignment="1">
      <alignment horizontal="center" vertical="center"/>
    </xf>
    <xf numFmtId="2" fontId="35" fillId="0" borderId="0" xfId="186" applyNumberFormat="1" applyFont="1" applyFill="1" applyAlignment="1">
      <alignment horizontal="center" wrapText="1"/>
      <protection/>
    </xf>
    <xf numFmtId="2" fontId="54" fillId="0" borderId="0" xfId="186" applyNumberFormat="1" applyFont="1" applyFill="1" applyAlignment="1">
      <alignment horizontal="center" vertical="center"/>
      <protection/>
    </xf>
    <xf numFmtId="2" fontId="35" fillId="0" borderId="0" xfId="186" applyNumberFormat="1" applyFont="1" applyFill="1" applyAlignment="1">
      <alignment horizontal="center"/>
      <protection/>
    </xf>
    <xf numFmtId="2" fontId="46" fillId="0" borderId="0" xfId="186" applyNumberFormat="1" applyFont="1" applyFill="1" applyBorder="1" applyAlignment="1">
      <alignment horizontal="center" vertical="center"/>
      <protection/>
    </xf>
    <xf numFmtId="2" fontId="21" fillId="0" borderId="0" xfId="186" applyNumberFormat="1" applyFont="1" applyFill="1" applyAlignment="1">
      <alignment horizontal="center" vertical="center"/>
      <protection/>
    </xf>
    <xf numFmtId="2" fontId="21" fillId="0" borderId="0" xfId="186" applyNumberFormat="1" applyFont="1" applyFill="1">
      <alignment/>
      <protection/>
    </xf>
    <xf numFmtId="191" fontId="21" fillId="0" borderId="0" xfId="208" applyNumberFormat="1" applyFont="1" applyFill="1" applyAlignment="1">
      <alignment horizontal="center" vertical="center"/>
    </xf>
    <xf numFmtId="192" fontId="46" fillId="0" borderId="0" xfId="186" applyNumberFormat="1" applyFont="1" applyFill="1" applyBorder="1" applyAlignment="1">
      <alignment horizontal="center"/>
      <protection/>
    </xf>
    <xf numFmtId="192" fontId="46" fillId="0" borderId="0" xfId="186" applyNumberFormat="1" applyFont="1" applyFill="1" applyBorder="1" applyAlignment="1">
      <alignment horizontal="center" vertical="center"/>
      <protection/>
    </xf>
    <xf numFmtId="2" fontId="35" fillId="0" borderId="0" xfId="186" applyNumberFormat="1" applyFont="1" applyFill="1" applyAlignment="1">
      <alignment horizontal="center" vertical="center" wrapText="1"/>
      <protection/>
    </xf>
    <xf numFmtId="2" fontId="35" fillId="0" borderId="46" xfId="182" applyNumberFormat="1" applyFont="1" applyFill="1" applyBorder="1" applyAlignment="1">
      <alignment horizontal="center" vertical="center" wrapText="1"/>
      <protection/>
    </xf>
    <xf numFmtId="2" fontId="35" fillId="0" borderId="51" xfId="182" applyNumberFormat="1" applyFont="1" applyFill="1" applyBorder="1" applyAlignment="1">
      <alignment horizontal="center" vertical="center" wrapText="1"/>
      <protection/>
    </xf>
    <xf numFmtId="2" fontId="35" fillId="0" borderId="36" xfId="182" applyNumberFormat="1" applyFont="1" applyFill="1" applyBorder="1" applyAlignment="1">
      <alignment horizontal="center" vertical="center" wrapText="1"/>
      <protection/>
    </xf>
    <xf numFmtId="0" fontId="25" fillId="0" borderId="30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2" fontId="25" fillId="0" borderId="0" xfId="186" applyNumberFormat="1" applyFont="1" applyFill="1">
      <alignment/>
      <protection/>
    </xf>
    <xf numFmtId="49" fontId="35" fillId="0" borderId="12" xfId="0" applyNumberFormat="1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 wrapText="1"/>
    </xf>
    <xf numFmtId="4" fontId="35" fillId="0" borderId="22" xfId="0" applyNumberFormat="1" applyFont="1" applyFill="1" applyBorder="1" applyAlignment="1">
      <alignment horizontal="center" vertical="center"/>
    </xf>
    <xf numFmtId="49" fontId="35" fillId="0" borderId="25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 wrapText="1"/>
    </xf>
    <xf numFmtId="4" fontId="35" fillId="0" borderId="11" xfId="0" applyNumberFormat="1" applyFont="1" applyFill="1" applyBorder="1" applyAlignment="1">
      <alignment horizontal="center" vertical="center"/>
    </xf>
    <xf numFmtId="4" fontId="35" fillId="0" borderId="23" xfId="0" applyNumberFormat="1" applyFont="1" applyFill="1" applyBorder="1" applyAlignment="1">
      <alignment horizontal="center" vertical="center"/>
    </xf>
    <xf numFmtId="0" fontId="36" fillId="0" borderId="25" xfId="185" applyFont="1" applyFill="1" applyBorder="1" applyAlignment="1">
      <alignment horizontal="center" vertical="center" wrapText="1"/>
      <protection/>
    </xf>
    <xf numFmtId="4" fontId="36" fillId="0" borderId="11" xfId="0" applyNumberFormat="1" applyFont="1" applyFill="1" applyBorder="1" applyAlignment="1">
      <alignment horizontal="left" vertical="center" wrapText="1"/>
    </xf>
    <xf numFmtId="4" fontId="36" fillId="0" borderId="11" xfId="0" applyNumberFormat="1" applyFont="1" applyFill="1" applyBorder="1" applyAlignment="1">
      <alignment horizontal="center" vertical="center"/>
    </xf>
    <xf numFmtId="4" fontId="36" fillId="0" borderId="23" xfId="0" applyNumberFormat="1" applyFont="1" applyFill="1" applyBorder="1" applyAlignment="1">
      <alignment horizontal="center" vertical="center"/>
    </xf>
    <xf numFmtId="0" fontId="36" fillId="0" borderId="26" xfId="185" applyFont="1" applyFill="1" applyBorder="1" applyAlignment="1">
      <alignment horizontal="center" vertical="center" wrapText="1"/>
      <protection/>
    </xf>
    <xf numFmtId="4" fontId="36" fillId="0" borderId="27" xfId="0" applyNumberFormat="1" applyFont="1" applyFill="1" applyBorder="1" applyAlignment="1">
      <alignment horizontal="left" vertical="center" wrapText="1"/>
    </xf>
    <xf numFmtId="4" fontId="36" fillId="0" borderId="27" xfId="0" applyNumberFormat="1" applyFont="1" applyFill="1" applyBorder="1" applyAlignment="1">
      <alignment horizontal="center" vertical="center"/>
    </xf>
    <xf numFmtId="4" fontId="35" fillId="0" borderId="27" xfId="0" applyNumberFormat="1" applyFont="1" applyFill="1" applyBorder="1" applyAlignment="1">
      <alignment horizontal="center" vertical="center"/>
    </xf>
    <xf numFmtId="4" fontId="36" fillId="0" borderId="28" xfId="0" applyNumberFormat="1" applyFont="1" applyFill="1" applyBorder="1" applyAlignment="1">
      <alignment horizontal="center" vertical="center"/>
    </xf>
    <xf numFmtId="0" fontId="36" fillId="0" borderId="39" xfId="185" applyFont="1" applyFill="1" applyBorder="1" applyAlignment="1">
      <alignment horizontal="center" vertical="center" wrapText="1"/>
      <protection/>
    </xf>
    <xf numFmtId="4" fontId="36" fillId="0" borderId="40" xfId="0" applyNumberFormat="1" applyFont="1" applyFill="1" applyBorder="1" applyAlignment="1">
      <alignment horizontal="left" vertical="center" wrapText="1"/>
    </xf>
    <xf numFmtId="4" fontId="36" fillId="0" borderId="40" xfId="0" applyNumberFormat="1" applyFont="1" applyFill="1" applyBorder="1" applyAlignment="1">
      <alignment horizontal="center" vertical="center"/>
    </xf>
    <xf numFmtId="4" fontId="35" fillId="0" borderId="40" xfId="0" applyNumberFormat="1" applyFont="1" applyFill="1" applyBorder="1" applyAlignment="1">
      <alignment horizontal="center" vertical="center"/>
    </xf>
    <xf numFmtId="4" fontId="36" fillId="0" borderId="49" xfId="0" applyNumberFormat="1" applyFont="1" applyFill="1" applyBorder="1" applyAlignment="1">
      <alignment horizontal="center" vertical="center"/>
    </xf>
    <xf numFmtId="2" fontId="36" fillId="0" borderId="0" xfId="186" applyNumberFormat="1" applyFont="1" applyFill="1" applyAlignment="1">
      <alignment horizontal="center" vertical="center"/>
      <protection/>
    </xf>
    <xf numFmtId="189" fontId="21" fillId="0" borderId="0" xfId="186" applyNumberFormat="1" applyFont="1" applyFill="1" applyAlignment="1">
      <alignment horizontal="center" vertical="center"/>
      <protection/>
    </xf>
    <xf numFmtId="2" fontId="0" fillId="0" borderId="0" xfId="186" applyNumberFormat="1" applyFont="1" applyFill="1" applyAlignment="1">
      <alignment horizontal="right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36" fillId="0" borderId="0" xfId="186" applyNumberFormat="1" applyFont="1" applyFill="1" applyAlignment="1">
      <alignment horizontal="right" vertical="center" wrapText="1"/>
      <protection/>
    </xf>
    <xf numFmtId="0" fontId="70" fillId="0" borderId="11" xfId="156" applyFont="1" applyFill="1" applyBorder="1" applyAlignment="1">
      <alignment horizontal="right"/>
      <protection/>
    </xf>
    <xf numFmtId="4" fontId="70" fillId="0" borderId="11" xfId="156" applyNumberFormat="1" applyFont="1" applyFill="1" applyBorder="1">
      <alignment/>
      <protection/>
    </xf>
    <xf numFmtId="0" fontId="55" fillId="0" borderId="11" xfId="156" applyFont="1" applyFill="1" applyBorder="1">
      <alignment/>
      <protection/>
    </xf>
    <xf numFmtId="2" fontId="70" fillId="0" borderId="11" xfId="156" applyNumberFormat="1" applyFont="1" applyFill="1" applyBorder="1">
      <alignment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27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/>
    </xf>
    <xf numFmtId="0" fontId="25" fillId="0" borderId="5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top" wrapText="1"/>
    </xf>
    <xf numFmtId="4" fontId="0" fillId="0" borderId="27" xfId="0" applyNumberFormat="1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4" fontId="0" fillId="0" borderId="28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left"/>
    </xf>
    <xf numFmtId="4" fontId="0" fillId="0" borderId="27" xfId="0" applyNumberFormat="1" applyFont="1" applyFill="1" applyBorder="1" applyAlignment="1">
      <alignment horizontal="left" vertical="top"/>
    </xf>
    <xf numFmtId="2" fontId="2" fillId="0" borderId="21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/>
    </xf>
    <xf numFmtId="1" fontId="45" fillId="0" borderId="11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right" vertical="top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34" xfId="157" applyFont="1" applyFill="1" applyBorder="1" applyAlignment="1">
      <alignment horizontal="center" vertical="center" wrapText="1"/>
      <protection/>
    </xf>
    <xf numFmtId="0" fontId="25" fillId="0" borderId="24" xfId="157" applyFont="1" applyFill="1" applyBorder="1" applyAlignment="1">
      <alignment horizontal="center" vertical="center" wrapText="1"/>
      <protection/>
    </xf>
    <xf numFmtId="0" fontId="25" fillId="0" borderId="17" xfId="157" applyFont="1" applyFill="1" applyBorder="1" applyAlignment="1">
      <alignment horizontal="center" vertical="center" wrapText="1"/>
      <protection/>
    </xf>
    <xf numFmtId="0" fontId="25" fillId="0" borderId="30" xfId="157" applyFont="1" applyFill="1" applyBorder="1" applyAlignment="1">
      <alignment horizontal="center" vertical="center" wrapText="1"/>
      <protection/>
    </xf>
    <xf numFmtId="0" fontId="25" fillId="0" borderId="13" xfId="157" applyFont="1" applyFill="1" applyBorder="1" applyAlignment="1">
      <alignment horizontal="center" vertical="center" wrapText="1"/>
      <protection/>
    </xf>
    <xf numFmtId="0" fontId="25" fillId="0" borderId="18" xfId="157" applyFont="1" applyFill="1" applyBorder="1" applyAlignment="1">
      <alignment horizontal="center" vertical="center" wrapText="1"/>
      <protection/>
    </xf>
    <xf numFmtId="0" fontId="25" fillId="0" borderId="29" xfId="157" applyFont="1" applyFill="1" applyBorder="1" applyAlignment="1">
      <alignment horizontal="center" vertical="center" wrapText="1"/>
      <protection/>
    </xf>
    <xf numFmtId="0" fontId="25" fillId="0" borderId="56" xfId="157" applyFont="1" applyFill="1" applyBorder="1" applyAlignment="1">
      <alignment horizontal="center" vertical="center" wrapText="1"/>
      <protection/>
    </xf>
    <xf numFmtId="0" fontId="25" fillId="0" borderId="16" xfId="157" applyFont="1" applyFill="1" applyBorder="1" applyAlignment="1">
      <alignment horizontal="center" vertical="center" wrapText="1"/>
      <protection/>
    </xf>
    <xf numFmtId="0" fontId="25" fillId="0" borderId="37" xfId="157" applyFont="1" applyFill="1" applyBorder="1" applyAlignment="1">
      <alignment horizontal="center" vertical="center" wrapText="1"/>
      <protection/>
    </xf>
    <xf numFmtId="0" fontId="25" fillId="0" borderId="38" xfId="157" applyFont="1" applyFill="1" applyBorder="1" applyAlignment="1">
      <alignment horizontal="center" vertical="center" wrapText="1"/>
      <protection/>
    </xf>
    <xf numFmtId="0" fontId="25" fillId="0" borderId="31" xfId="157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26" borderId="34" xfId="0" applyFont="1" applyFill="1" applyBorder="1" applyAlignment="1">
      <alignment horizontal="center" vertical="center" wrapText="1"/>
    </xf>
    <xf numFmtId="0" fontId="2" fillId="26" borderId="24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2" fillId="26" borderId="30" xfId="0" applyFont="1" applyFill="1" applyBorder="1" applyAlignment="1">
      <alignment horizontal="center" vertical="center" wrapText="1"/>
    </xf>
    <xf numFmtId="0" fontId="2" fillId="26" borderId="18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35" fillId="26" borderId="0" xfId="0" applyFont="1" applyFill="1" applyAlignment="1">
      <alignment horizontal="right" vertical="top" wrapText="1"/>
    </xf>
    <xf numFmtId="0" fontId="0" fillId="0" borderId="0" xfId="0" applyFont="1" applyAlignment="1">
      <alignment horizontal="right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34" fillId="26" borderId="0" xfId="0" applyFont="1" applyFill="1" applyAlignment="1">
      <alignment horizontal="center" vertical="top" wrapText="1"/>
    </xf>
    <xf numFmtId="0" fontId="45" fillId="26" borderId="0" xfId="0" applyFont="1" applyFill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2" fillId="0" borderId="6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9" fillId="0" borderId="11" xfId="156" applyFont="1" applyBorder="1" applyAlignment="1">
      <alignment horizontal="center" vertical="center"/>
      <protection/>
    </xf>
    <xf numFmtId="0" fontId="69" fillId="0" borderId="11" xfId="156" applyFont="1" applyBorder="1" applyAlignment="1">
      <alignment horizontal="center"/>
      <protection/>
    </xf>
    <xf numFmtId="0" fontId="72" fillId="0" borderId="0" xfId="156" applyFont="1" applyAlignment="1">
      <alignment/>
      <protection/>
    </xf>
    <xf numFmtId="0" fontId="67" fillId="0" borderId="0" xfId="156" applyFont="1" applyAlignment="1">
      <alignment/>
      <protection/>
    </xf>
    <xf numFmtId="0" fontId="70" fillId="0" borderId="11" xfId="156" applyFont="1" applyBorder="1" applyAlignment="1">
      <alignment horizontal="center" vertical="center"/>
      <protection/>
    </xf>
    <xf numFmtId="4" fontId="70" fillId="0" borderId="11" xfId="156" applyNumberFormat="1" applyFont="1" applyBorder="1" applyAlignment="1">
      <alignment horizontal="left" vertical="center" wrapText="1"/>
      <protection/>
    </xf>
    <xf numFmtId="0" fontId="70" fillId="0" borderId="11" xfId="156" applyFont="1" applyBorder="1" applyAlignment="1">
      <alignment horizontal="left" vertical="center" wrapText="1"/>
      <protection/>
    </xf>
    <xf numFmtId="0" fontId="69" fillId="0" borderId="11" xfId="156" applyFont="1" applyBorder="1" applyAlignment="1">
      <alignment horizontal="center" vertical="center" wrapText="1"/>
      <protection/>
    </xf>
    <xf numFmtId="0" fontId="72" fillId="0" borderId="0" xfId="156" applyFont="1" applyAlignment="1">
      <alignment wrapText="1"/>
      <protection/>
    </xf>
    <xf numFmtId="0" fontId="67" fillId="0" borderId="0" xfId="156" applyFont="1" applyAlignment="1">
      <alignment wrapText="1"/>
      <protection/>
    </xf>
    <xf numFmtId="0" fontId="71" fillId="0" borderId="0" xfId="156" applyFont="1" applyAlignment="1">
      <alignment horizontal="right" vertical="top" wrapText="1"/>
      <protection/>
    </xf>
    <xf numFmtId="0" fontId="68" fillId="0" borderId="0" xfId="156" applyFont="1" applyBorder="1" applyAlignment="1">
      <alignment horizontal="right" vertical="top"/>
      <protection/>
    </xf>
    <xf numFmtId="0" fontId="68" fillId="0" borderId="0" xfId="156" applyFont="1" applyBorder="1" applyAlignment="1">
      <alignment horizontal="right" vertical="top" wrapText="1"/>
      <protection/>
    </xf>
    <xf numFmtId="0" fontId="68" fillId="0" borderId="0" xfId="156" applyFont="1" applyBorder="1" applyAlignment="1">
      <alignment/>
      <protection/>
    </xf>
    <xf numFmtId="0" fontId="71" fillId="0" borderId="0" xfId="156" applyFont="1" applyAlignment="1">
      <alignment horizontal="center" vertical="center" wrapText="1"/>
      <protection/>
    </xf>
    <xf numFmtId="0" fontId="73" fillId="0" borderId="0" xfId="156" applyFont="1" applyAlignment="1">
      <alignment horizontal="center"/>
      <protection/>
    </xf>
    <xf numFmtId="0" fontId="24" fillId="0" borderId="64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67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" fillId="5" borderId="68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35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8" xfId="155" applyFont="1" applyBorder="1" applyAlignment="1">
      <alignment horizontal="justify" vertical="top" wrapText="1"/>
      <protection/>
    </xf>
    <xf numFmtId="0" fontId="2" fillId="0" borderId="45" xfId="155" applyFont="1" applyBorder="1" applyAlignment="1">
      <alignment horizontal="justify" vertical="top" wrapText="1"/>
      <protection/>
    </xf>
    <xf numFmtId="0" fontId="35" fillId="0" borderId="0" xfId="155" applyFont="1" applyFill="1" applyBorder="1" applyAlignment="1">
      <alignment horizontal="right"/>
      <protection/>
    </xf>
    <xf numFmtId="0" fontId="35" fillId="0" borderId="0" xfId="155" applyFont="1" applyFill="1" applyAlignment="1">
      <alignment horizontal="right" vertical="top" wrapText="1"/>
      <protection/>
    </xf>
    <xf numFmtId="0" fontId="35" fillId="0" borderId="0" xfId="155" applyFont="1" applyAlignment="1">
      <alignment horizontal="center" vertical="center" wrapText="1"/>
      <protection/>
    </xf>
    <xf numFmtId="0" fontId="35" fillId="0" borderId="0" xfId="155" applyFont="1" applyFill="1" applyAlignment="1">
      <alignment horizontal="right"/>
      <protection/>
    </xf>
    <xf numFmtId="0" fontId="2" fillId="0" borderId="0" xfId="155" applyFont="1" applyAlignment="1">
      <alignment horizontal="center" vertical="center" wrapText="1"/>
      <protection/>
    </xf>
    <xf numFmtId="0" fontId="2" fillId="0" borderId="40" xfId="155" applyFont="1" applyBorder="1" applyAlignment="1">
      <alignment vertical="top" wrapText="1"/>
      <protection/>
    </xf>
    <xf numFmtId="0" fontId="2" fillId="0" borderId="49" xfId="155" applyFont="1" applyBorder="1" applyAlignment="1">
      <alignment vertical="top" wrapText="1"/>
      <protection/>
    </xf>
    <xf numFmtId="0" fontId="2" fillId="0" borderId="11" xfId="155" applyFont="1" applyBorder="1" applyAlignment="1">
      <alignment horizontal="justify" vertical="top" wrapText="1"/>
      <protection/>
    </xf>
    <xf numFmtId="0" fontId="2" fillId="0" borderId="23" xfId="155" applyFont="1" applyBorder="1" applyAlignment="1">
      <alignment horizontal="justify" vertical="top" wrapText="1"/>
      <protection/>
    </xf>
    <xf numFmtId="0" fontId="0" fillId="0" borderId="0" xfId="183" applyFont="1" applyFill="1" applyAlignment="1">
      <alignment horizontal="right"/>
      <protection/>
    </xf>
    <xf numFmtId="0" fontId="41" fillId="0" borderId="0" xfId="183" applyFont="1" applyFill="1" applyAlignment="1">
      <alignment horizontal="center"/>
      <protection/>
    </xf>
    <xf numFmtId="0" fontId="35" fillId="0" borderId="61" xfId="183" applyFont="1" applyFill="1" applyBorder="1" applyAlignment="1">
      <alignment horizontal="center" vertical="center" wrapText="1"/>
      <protection/>
    </xf>
    <xf numFmtId="0" fontId="35" fillId="0" borderId="62" xfId="183" applyFont="1" applyFill="1" applyBorder="1" applyAlignment="1">
      <alignment horizontal="center" vertical="center" wrapText="1"/>
      <protection/>
    </xf>
    <xf numFmtId="0" fontId="35" fillId="0" borderId="74" xfId="183" applyFont="1" applyFill="1" applyBorder="1" applyAlignment="1">
      <alignment horizontal="center" vertical="center" wrapText="1"/>
      <protection/>
    </xf>
    <xf numFmtId="0" fontId="35" fillId="0" borderId="32" xfId="183" applyFont="1" applyFill="1" applyBorder="1" applyAlignment="1">
      <alignment horizontal="center" vertical="center" wrapText="1"/>
      <protection/>
    </xf>
    <xf numFmtId="0" fontId="35" fillId="0" borderId="60" xfId="183" applyFont="1" applyFill="1" applyBorder="1" applyAlignment="1">
      <alignment horizontal="center" vertical="center" wrapText="1"/>
      <protection/>
    </xf>
    <xf numFmtId="0" fontId="35" fillId="0" borderId="63" xfId="183" applyFont="1" applyFill="1" applyBorder="1" applyAlignment="1">
      <alignment horizontal="center" vertical="center" wrapText="1"/>
      <protection/>
    </xf>
    <xf numFmtId="0" fontId="34" fillId="0" borderId="0" xfId="183" applyFont="1" applyFill="1" applyAlignment="1">
      <alignment horizontal="center" wrapText="1"/>
      <protection/>
    </xf>
    <xf numFmtId="0" fontId="35" fillId="0" borderId="38" xfId="183" applyFont="1" applyFill="1" applyBorder="1" applyAlignment="1">
      <alignment horizontal="center" vertical="center" wrapText="1"/>
      <protection/>
    </xf>
    <xf numFmtId="0" fontId="35" fillId="0" borderId="0" xfId="183" applyFont="1" applyFill="1" applyBorder="1" applyAlignment="1">
      <alignment horizontal="center" vertical="center" wrapText="1"/>
      <protection/>
    </xf>
    <xf numFmtId="0" fontId="35" fillId="0" borderId="31" xfId="183" applyFont="1" applyFill="1" applyBorder="1" applyAlignment="1">
      <alignment horizontal="center" vertical="center" wrapText="1"/>
      <protection/>
    </xf>
    <xf numFmtId="0" fontId="35" fillId="0" borderId="30" xfId="183" applyFont="1" applyFill="1" applyBorder="1" applyAlignment="1">
      <alignment horizontal="center" vertical="center" wrapText="1"/>
      <protection/>
    </xf>
    <xf numFmtId="0" fontId="35" fillId="0" borderId="13" xfId="183" applyFont="1" applyFill="1" applyBorder="1" applyAlignment="1">
      <alignment horizontal="center" vertical="center" wrapText="1"/>
      <protection/>
    </xf>
    <xf numFmtId="0" fontId="35" fillId="0" borderId="18" xfId="183" applyFont="1" applyFill="1" applyBorder="1" applyAlignment="1">
      <alignment horizontal="center" vertical="center" wrapText="1"/>
      <protection/>
    </xf>
    <xf numFmtId="0" fontId="0" fillId="0" borderId="0" xfId="183" applyFont="1" applyBorder="1" applyAlignment="1">
      <alignment horizontal="left" wrapText="1"/>
      <protection/>
    </xf>
    <xf numFmtId="0" fontId="2" fillId="0" borderId="0" xfId="183" applyFont="1" applyAlignment="1">
      <alignment horizontal="center" wrapText="1"/>
      <protection/>
    </xf>
    <xf numFmtId="0" fontId="0" fillId="0" borderId="0" xfId="18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right" vertical="top" wrapText="1"/>
    </xf>
    <xf numFmtId="0" fontId="35" fillId="0" borderId="0" xfId="184" applyFont="1" applyFill="1" applyBorder="1" applyAlignment="1">
      <alignment horizontal="left" vertical="center" wrapText="1"/>
      <protection/>
    </xf>
    <xf numFmtId="0" fontId="35" fillId="0" borderId="0" xfId="184" applyFont="1" applyFill="1" applyBorder="1" applyAlignment="1">
      <alignment horizontal="right"/>
      <protection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77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35" fillId="0" borderId="71" xfId="182" applyNumberFormat="1" applyFont="1" applyFill="1" applyBorder="1" applyAlignment="1">
      <alignment horizontal="center" vertical="center" wrapText="1"/>
      <protection/>
    </xf>
    <xf numFmtId="2" fontId="35" fillId="0" borderId="72" xfId="182" applyNumberFormat="1" applyFont="1" applyFill="1" applyBorder="1" applyAlignment="1">
      <alignment horizontal="center" vertical="center" wrapText="1"/>
      <protection/>
    </xf>
    <xf numFmtId="2" fontId="35" fillId="0" borderId="35" xfId="182" applyNumberFormat="1" applyFont="1" applyFill="1" applyBorder="1" applyAlignment="1">
      <alignment horizontal="center" vertical="center" wrapText="1"/>
      <protection/>
    </xf>
    <xf numFmtId="2" fontId="35" fillId="0" borderId="32" xfId="182" applyNumberFormat="1" applyFont="1" applyFill="1" applyBorder="1" applyAlignment="1">
      <alignment horizontal="center" vertical="center" wrapText="1"/>
      <protection/>
    </xf>
    <xf numFmtId="2" fontId="35" fillId="0" borderId="60" xfId="182" applyNumberFormat="1" applyFont="1" applyFill="1" applyBorder="1" applyAlignment="1">
      <alignment horizontal="center" vertical="center" wrapText="1"/>
      <protection/>
    </xf>
    <xf numFmtId="2" fontId="35" fillId="0" borderId="63" xfId="182" applyNumberFormat="1" applyFont="1" applyFill="1" applyBorder="1" applyAlignment="1">
      <alignment horizontal="center" vertical="center" wrapText="1"/>
      <protection/>
    </xf>
    <xf numFmtId="2" fontId="36" fillId="0" borderId="0" xfId="186" applyNumberFormat="1" applyFont="1" applyFill="1" applyAlignment="1">
      <alignment horizontal="right" vertical="center" wrapText="1"/>
      <protection/>
    </xf>
    <xf numFmtId="2" fontId="34" fillId="0" borderId="0" xfId="186" applyNumberFormat="1" applyFont="1" applyFill="1" applyAlignment="1">
      <alignment horizontal="center" wrapText="1"/>
      <protection/>
    </xf>
    <xf numFmtId="192" fontId="34" fillId="0" borderId="0" xfId="186" applyNumberFormat="1" applyFont="1" applyFill="1" applyBorder="1" applyAlignment="1">
      <alignment horizontal="center"/>
      <protection/>
    </xf>
    <xf numFmtId="191" fontId="35" fillId="0" borderId="61" xfId="208" applyNumberFormat="1" applyFont="1" applyFill="1" applyBorder="1" applyAlignment="1">
      <alignment horizontal="center" vertical="center" wrapText="1"/>
    </xf>
    <xf numFmtId="191" fontId="35" fillId="0" borderId="62" xfId="208" applyNumberFormat="1" applyFont="1" applyFill="1" applyBorder="1" applyAlignment="1">
      <alignment horizontal="center" vertical="center" wrapText="1"/>
    </xf>
    <xf numFmtId="191" fontId="35" fillId="0" borderId="74" xfId="208" applyNumberFormat="1" applyFont="1" applyFill="1" applyBorder="1" applyAlignment="1">
      <alignment horizontal="center" vertical="center" wrapText="1"/>
    </xf>
    <xf numFmtId="2" fontId="35" fillId="0" borderId="71" xfId="186" applyNumberFormat="1" applyFont="1" applyFill="1" applyBorder="1" applyAlignment="1">
      <alignment horizontal="center" vertical="center" wrapText="1"/>
      <protection/>
    </xf>
    <xf numFmtId="2" fontId="35" fillId="0" borderId="72" xfId="186" applyNumberFormat="1" applyFont="1" applyFill="1" applyBorder="1" applyAlignment="1">
      <alignment horizontal="center" vertical="center" wrapText="1"/>
      <protection/>
    </xf>
    <xf numFmtId="2" fontId="54" fillId="0" borderId="72" xfId="186" applyNumberFormat="1" applyFont="1" applyFill="1" applyBorder="1" applyAlignment="1">
      <alignment horizontal="center" vertical="center" wrapText="1"/>
      <protection/>
    </xf>
    <xf numFmtId="2" fontId="54" fillId="0" borderId="65" xfId="186" applyNumberFormat="1" applyFont="1" applyFill="1" applyBorder="1" applyAlignment="1">
      <alignment horizontal="center" vertical="center" wrapText="1"/>
      <protection/>
    </xf>
    <xf numFmtId="2" fontId="35" fillId="0" borderId="20" xfId="182" applyNumberFormat="1" applyFont="1" applyFill="1" applyBorder="1" applyAlignment="1">
      <alignment horizontal="center" vertical="center" wrapText="1"/>
      <protection/>
    </xf>
    <xf numFmtId="2" fontId="35" fillId="0" borderId="44" xfId="182" applyNumberFormat="1" applyFont="1" applyFill="1" applyBorder="1" applyAlignment="1">
      <alignment horizontal="center" vertical="center" wrapText="1"/>
      <protection/>
    </xf>
    <xf numFmtId="2" fontId="35" fillId="0" borderId="59" xfId="182" applyNumberFormat="1" applyFont="1" applyFill="1" applyBorder="1" applyAlignment="1">
      <alignment horizontal="center" vertical="center" wrapText="1"/>
      <protection/>
    </xf>
    <xf numFmtId="2" fontId="2" fillId="0" borderId="32" xfId="186" applyNumberFormat="1" applyFont="1" applyFill="1" applyBorder="1" applyAlignment="1">
      <alignment horizontal="center" vertical="center" wrapText="1"/>
      <protection/>
    </xf>
    <xf numFmtId="2" fontId="2" fillId="0" borderId="60" xfId="186" applyNumberFormat="1" applyFont="1" applyFill="1" applyBorder="1" applyAlignment="1">
      <alignment horizontal="center" vertical="center" wrapText="1"/>
      <protection/>
    </xf>
    <xf numFmtId="2" fontId="35" fillId="0" borderId="61" xfId="182" applyNumberFormat="1" applyFont="1" applyFill="1" applyBorder="1" applyAlignment="1">
      <alignment horizontal="center" vertical="center" wrapText="1"/>
      <protection/>
    </xf>
    <xf numFmtId="2" fontId="35" fillId="0" borderId="62" xfId="182" applyNumberFormat="1" applyFont="1" applyFill="1" applyBorder="1" applyAlignment="1">
      <alignment horizontal="center" vertical="center" wrapText="1"/>
      <protection/>
    </xf>
    <xf numFmtId="2" fontId="35" fillId="0" borderId="33" xfId="182" applyNumberFormat="1" applyFont="1" applyFill="1" applyBorder="1" applyAlignment="1">
      <alignment horizontal="center" vertical="center" wrapText="1"/>
      <protection/>
    </xf>
    <xf numFmtId="2" fontId="35" fillId="0" borderId="32" xfId="186" applyNumberFormat="1" applyFont="1" applyFill="1" applyBorder="1" applyAlignment="1">
      <alignment horizontal="center" vertical="center" wrapText="1"/>
      <protection/>
    </xf>
    <xf numFmtId="2" fontId="35" fillId="0" borderId="60" xfId="186" applyNumberFormat="1" applyFont="1" applyFill="1" applyBorder="1" applyAlignment="1">
      <alignment horizontal="center" vertical="center" wrapText="1"/>
      <protection/>
    </xf>
  </cellXfs>
  <cellStyles count="199">
    <cellStyle name="Normal" xfId="0"/>
    <cellStyle name="_БДР (11 месяцев 2007)" xfId="15"/>
    <cellStyle name="_БДР_МОЭСК_2009_2 пол" xfId="16"/>
    <cellStyle name="_БЮДЖЕТ 2010 ОАО МОЭСК утв." xfId="17"/>
    <cellStyle name="_макет на 2011" xfId="18"/>
    <cellStyle name="_Макет_с комментариями" xfId="19"/>
    <cellStyle name="_Планы на 2009г. по  ЭЛЭК и МУП и отчеты янв-июль" xfId="20"/>
    <cellStyle name="_Разбивка по сотрудникам_макет" xfId="21"/>
    <cellStyle name="_расчет транспортного налога" xfId="22"/>
    <cellStyle name="_Тариф 2010 (Для ТЭК МО)" xfId="23"/>
    <cellStyle name="_УПХ со связями для  макета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20% - Акцент1" xfId="31"/>
    <cellStyle name="20% - Акцент1 2" xfId="32"/>
    <cellStyle name="20% - Акцент2" xfId="33"/>
    <cellStyle name="20% - Акцент2 2" xfId="34"/>
    <cellStyle name="20% - Акцент3" xfId="35"/>
    <cellStyle name="20% - Акцент3 2" xfId="36"/>
    <cellStyle name="20% - Акцент4" xfId="37"/>
    <cellStyle name="20% - Акцент4 2" xfId="38"/>
    <cellStyle name="20% - Акцент5" xfId="39"/>
    <cellStyle name="20% - Акцент5 2" xfId="40"/>
    <cellStyle name="20% - Акцент6" xfId="41"/>
    <cellStyle name="20% - Акцент6 2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Акцент1" xfId="49"/>
    <cellStyle name="40% - Акцент1 2" xfId="50"/>
    <cellStyle name="40% - Акцент2" xfId="51"/>
    <cellStyle name="40% - Акцент2 2" xfId="52"/>
    <cellStyle name="40% - Акцент3" xfId="53"/>
    <cellStyle name="40% - Акцент3 2" xfId="54"/>
    <cellStyle name="40% - Акцент4" xfId="55"/>
    <cellStyle name="40% - Акцент4 2" xfId="56"/>
    <cellStyle name="40% - Акцент5" xfId="57"/>
    <cellStyle name="40% - Акцент5 2" xfId="58"/>
    <cellStyle name="40% - Акцент6" xfId="59"/>
    <cellStyle name="40% - Акцент6 2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/>
    <cellStyle name="60% - Акцент1 2" xfId="68"/>
    <cellStyle name="60% - Акцент2" xfId="69"/>
    <cellStyle name="60% - Акцент2 2" xfId="70"/>
    <cellStyle name="60% - Акцент3" xfId="71"/>
    <cellStyle name="60% - Акцент3 2" xfId="72"/>
    <cellStyle name="60% - Акцент4" xfId="73"/>
    <cellStyle name="60% - Акцент4 2" xfId="74"/>
    <cellStyle name="60% - Акцент5" xfId="75"/>
    <cellStyle name="60% - Акцент5 2" xfId="76"/>
    <cellStyle name="60% - Акцент6" xfId="77"/>
    <cellStyle name="60% - Акцент6 2" xfId="78"/>
    <cellStyle name="Accent1" xfId="79"/>
    <cellStyle name="Accent2" xfId="80"/>
    <cellStyle name="Accent3" xfId="81"/>
    <cellStyle name="Accent4" xfId="82"/>
    <cellStyle name="Accent5" xfId="83"/>
    <cellStyle name="Accent6" xfId="84"/>
    <cellStyle name="Bad" xfId="85"/>
    <cellStyle name="Calculation" xfId="86"/>
    <cellStyle name="Check Cell" xfId="87"/>
    <cellStyle name="Comma [0]_laroux" xfId="88"/>
    <cellStyle name="Comma_laroux" xfId="89"/>
    <cellStyle name="Currency [0]" xfId="90"/>
    <cellStyle name="Currency_laroux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Input" xfId="98"/>
    <cellStyle name="Linked Cell" xfId="99"/>
    <cellStyle name="Neutral" xfId="100"/>
    <cellStyle name="Normal_ASUS" xfId="101"/>
    <cellStyle name="Normal1" xfId="102"/>
    <cellStyle name="Note" xfId="103"/>
    <cellStyle name="oft Excel]&#13;&#10;Comment=Строки open=/f добавляют пользовательские функции к списку Вставить функцию.&#13;&#10;Maximized=3&#13;&#10;Basi" xfId="104"/>
    <cellStyle name="Output" xfId="105"/>
    <cellStyle name="Price_Body" xfId="106"/>
    <cellStyle name="Title" xfId="107"/>
    <cellStyle name="Total" xfId="108"/>
    <cellStyle name="Warning Text" xfId="109"/>
    <cellStyle name="Акцент1" xfId="110"/>
    <cellStyle name="Акцент1 2" xfId="111"/>
    <cellStyle name="Акцент2" xfId="112"/>
    <cellStyle name="Акцент2 2" xfId="113"/>
    <cellStyle name="Акцент3" xfId="114"/>
    <cellStyle name="Акцент3 2" xfId="115"/>
    <cellStyle name="Акцент4" xfId="116"/>
    <cellStyle name="Акцент4 2" xfId="117"/>
    <cellStyle name="Акцент5" xfId="118"/>
    <cellStyle name="Акцент5 2" xfId="119"/>
    <cellStyle name="Акцент6" xfId="120"/>
    <cellStyle name="Акцент6 2" xfId="121"/>
    <cellStyle name="Ввод " xfId="122"/>
    <cellStyle name="Ввод  2" xfId="123"/>
    <cellStyle name="Вывод" xfId="124"/>
    <cellStyle name="Вывод 2" xfId="125"/>
    <cellStyle name="Вычисление" xfId="126"/>
    <cellStyle name="Вычисление 2" xfId="127"/>
    <cellStyle name="Hyperlink" xfId="128"/>
    <cellStyle name="Currency" xfId="129"/>
    <cellStyle name="Currency [0]" xfId="130"/>
    <cellStyle name="Заголовок" xfId="131"/>
    <cellStyle name="Заголовок 1" xfId="132"/>
    <cellStyle name="Заголовок 1 2" xfId="133"/>
    <cellStyle name="Заголовок 2" xfId="134"/>
    <cellStyle name="Заголовок 2 2" xfId="135"/>
    <cellStyle name="Заголовок 3" xfId="136"/>
    <cellStyle name="Заголовок 3 2" xfId="137"/>
    <cellStyle name="Заголовок 4" xfId="138"/>
    <cellStyle name="Заголовок 4 2" xfId="139"/>
    <cellStyle name="ЗаголовокСтолбца" xfId="140"/>
    <cellStyle name="Значение" xfId="141"/>
    <cellStyle name="Итог" xfId="142"/>
    <cellStyle name="Итог 2" xfId="143"/>
    <cellStyle name="Контрольная ячейка" xfId="144"/>
    <cellStyle name="Контрольная ячейка 2" xfId="145"/>
    <cellStyle name="Название" xfId="146"/>
    <cellStyle name="Название 2" xfId="147"/>
    <cellStyle name="Нейтральный" xfId="148"/>
    <cellStyle name="Нейтральный 2" xfId="149"/>
    <cellStyle name="Обычный 10" xfId="150"/>
    <cellStyle name="Обычный 11" xfId="151"/>
    <cellStyle name="Обычный 12" xfId="152"/>
    <cellStyle name="Обычный 13" xfId="153"/>
    <cellStyle name="Обычный 14" xfId="154"/>
    <cellStyle name="Обычный 15" xfId="155"/>
    <cellStyle name="Обычный 16" xfId="156"/>
    <cellStyle name="Обычный 2" xfId="157"/>
    <cellStyle name="Обычный 2 10" xfId="158"/>
    <cellStyle name="Обычный 2 2" xfId="159"/>
    <cellStyle name="Обычный 2 3" xfId="160"/>
    <cellStyle name="Обычный 2 4" xfId="161"/>
    <cellStyle name="Обычный 2 5" xfId="162"/>
    <cellStyle name="Обычный 2 6" xfId="163"/>
    <cellStyle name="Обычный 2 7" xfId="164"/>
    <cellStyle name="Обычный 2 8" xfId="165"/>
    <cellStyle name="Обычный 2 9" xfId="166"/>
    <cellStyle name="Обычный 2_Отчет о техническом состоянии объекта(рабочий вариант)777" xfId="167"/>
    <cellStyle name="Обычный 3" xfId="168"/>
    <cellStyle name="Обычный 3 2" xfId="169"/>
    <cellStyle name="Обычный 3 3" xfId="170"/>
    <cellStyle name="Обычный 3 3 2" xfId="171"/>
    <cellStyle name="Обычный 3 4" xfId="172"/>
    <cellStyle name="Обычный 3 5" xfId="173"/>
    <cellStyle name="Обычный 3 6" xfId="174"/>
    <cellStyle name="Обычный 3_ОАО МОЭСК 2011" xfId="175"/>
    <cellStyle name="Обычный 4" xfId="176"/>
    <cellStyle name="Обычный 5" xfId="177"/>
    <cellStyle name="Обычный 6" xfId="178"/>
    <cellStyle name="Обычный 7" xfId="179"/>
    <cellStyle name="Обычный 8" xfId="180"/>
    <cellStyle name="Обычный 9" xfId="181"/>
    <cellStyle name="Обычный_Инвестиции Сети Сбыты ЭСО" xfId="182"/>
    <cellStyle name="Обычный_ОАО МОЭСК 2011" xfId="183"/>
    <cellStyle name="Обычный_ОАО МОЭСК 2011 2" xfId="184"/>
    <cellStyle name="Обычный_План 2008 по районам" xfId="185"/>
    <cellStyle name="Обычный_Приложение 7.1" xfId="186"/>
    <cellStyle name="Followed Hyperlink" xfId="187"/>
    <cellStyle name="Плохой" xfId="188"/>
    <cellStyle name="Плохой 2" xfId="189"/>
    <cellStyle name="Пояснение" xfId="190"/>
    <cellStyle name="Пояснение 2" xfId="191"/>
    <cellStyle name="Примечание" xfId="192"/>
    <cellStyle name="Примечание 2" xfId="193"/>
    <cellStyle name="Percent" xfId="194"/>
    <cellStyle name="Процентный 2" xfId="195"/>
    <cellStyle name="Процентный 3" xfId="196"/>
    <cellStyle name="Связанная ячейка" xfId="197"/>
    <cellStyle name="Связанная ячейка 2" xfId="198"/>
    <cellStyle name="Стиль 1" xfId="199"/>
    <cellStyle name="Текст предупреждения" xfId="200"/>
    <cellStyle name="Текст предупреждения 2" xfId="201"/>
    <cellStyle name="Тысячи [0]_3Com" xfId="202"/>
    <cellStyle name="Тысячи_3Com" xfId="203"/>
    <cellStyle name="Comma" xfId="204"/>
    <cellStyle name="Comma [0]" xfId="205"/>
    <cellStyle name="Финансовый 2" xfId="206"/>
    <cellStyle name="Финансовый 3" xfId="207"/>
    <cellStyle name="Финансовый 4" xfId="208"/>
    <cellStyle name="Формула" xfId="209"/>
    <cellStyle name="ФормулаВБ" xfId="210"/>
    <cellStyle name="Хороший" xfId="211"/>
    <cellStyle name="Хороший 2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-k1\&#1084;&#1086;&#1101;&#1089;&#1082;\16.%20&#1055;&#1083;&#1072;&#1085;&#1086;&#1074;&#1086;-&#1101;&#1082;&#1086;&#1085;&#1086;&#1084;&#1080;&#1095;&#1077;&#1089;&#1082;&#1072;&#1103;%20&#1089;&#1083;&#1091;&#1078;&#1073;&#1072;\16.7.%20&#1044;&#1086;&#1082;&#1091;&#1084;&#1077;&#1085;&#1090;&#1099;\&#1055;&#1069;&#1057;\&#1058;&#1072;&#1088;&#1080;&#1092;%202011\&#1058;&#1072;&#1088;&#1080;&#1092;%202011%20&#1076;&#1083;&#1103;%20&#1087;&#1088;&#1077;&#1076;&#1077;&#1083;&#1100;&#1085;&#1080;&#1082;&#1086;&#1074;%20(&#1086;&#1087;&#1077;&#1088;&#1072;&#1090;&#1080;&#1074;&#1085;&#1099;&#1081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bedeva\&#1056;&#1072;&#1073;&#1086;&#1095;&#1080;&#1081;%20&#1089;&#1090;&#1086;&#1083;\&#1042;&#1099;&#1087;&#1086;&#1083;&#1085;&#1077;&#1085;&#1085;&#1099;&#1077;%20&#1079;&#1072;&#1076;&#1072;&#1085;&#1080;&#1103;\&#1044;&#1080;&#1072;&#1075;&#1085;&#1086;&#1089;&#1090;&#1080;&#1082;&#1072;%20&#1054;&#1040;&#1054;%20&#1052;&#1054;&#1069;&#1057;&#1050;\&#1055;&#1086;&#1103;&#1089;&#1085;&#1080;&#1090;&#1077;&#1083;&#1100;&#1085;&#1072;&#1103;%20&#1079;&#1072;&#1087;&#1080;&#1089;&#1082;&#1072;\&#1048;&#1089;&#1087;&#1088;&#1072;&#1074;&#1083;&#1077;&#1085;&#1085;&#1072;&#1103;%2030.03.2011\&#1050;&#1086;&#1087;&#1080;&#1103;%20&#1041;&#1070;&#1044;&#1046;&#1045;&#1058;%202010%20&#1054;&#1040;&#1054;%20&#1052;&#1054;&#1069;&#1057;&#1050;%20&#1091;&#1090;&#1074;.%20&#1085;&#1072;%2024.05.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0;&#1054;%20&#1052;&#1054;&#1069;&#1057;&#1050;\&#1060;&#1086;&#1088;&#1084;&#1099;%20&#1052;&#1080;&#1085;&#1101;&#1085;&#1077;&#1088;&#1075;&#1086;\2012-2014\&#1054;&#1040;&#1054;%20&#1052;&#1054;&#1069;&#1057;&#1050;%202012-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4;&#1054;&#1054;%20&#1052;&#1077;&#1075;&#1072;&#1088;&#1077;&#1089;&#1091;&#1088;&#1089;\1%20&#1055;&#1088;&#1077;&#1076;&#1087;&#1088;&#1080;&#1103;&#1090;&#1080;&#1103;\&#1052;&#1086;&#1088;&#1090;&#1086;&#1085;\&#1052;&#1054;\&#1048;&#1055;%202013-2015\&#1050;&#1086;&#1088;&#1088;&#1077;&#1082;&#1090;&#1080;&#1088;&#1086;&#1074;&#1082;&#1072;%20&#1048;&#1055;\&#1055;&#1088;&#1080;&#1083;&#1086;&#1078;&#1077;&#1085;&#1080;&#1077;%20&#8470;%2014%20&#1076;&#1086;&#1087;.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.199.130\&#1086;&#1073;&#1097;&#1080;&#1077;%20&#1076;&#1086;&#1082;&#1091;&#1084;&#1077;&#1085;&#1090;&#1099;\Documents%20and%20Settings\lebedeva\&#1056;&#1072;&#1073;&#1086;&#1095;&#1080;&#1081;%20&#1089;&#1090;&#1086;&#1083;\&#1042;&#1099;&#1087;&#1086;&#1083;&#1085;&#1077;&#1085;&#1085;&#1099;&#1077;%20&#1079;&#1072;&#1076;&#1072;&#1085;&#1080;&#1103;\&#1044;&#1080;&#1072;&#1075;&#1085;&#1086;&#1089;&#1090;&#1080;&#1082;&#1072;%20&#1054;&#1040;&#1054;%20&#1052;&#1054;&#1069;&#1057;&#1050;\&#1055;&#1086;&#1103;&#1089;&#1085;&#1080;&#1090;&#1077;&#1083;&#1100;&#1085;&#1072;&#1103;%20&#1079;&#1072;&#1087;&#1080;&#1089;&#1082;&#1072;\&#1048;&#1089;&#1087;&#1088;&#1072;&#1074;&#1083;&#1077;&#1085;&#1085;&#1072;&#1103;%2030.03.2011\&#1050;&#1086;&#1087;&#1080;&#1103;%20&#1041;&#1070;&#1044;&#1046;&#1045;&#1058;%202010%20&#1054;&#1040;&#1054;%20&#1052;&#1054;&#1069;&#1057;&#1050;%20&#1091;&#1090;&#1074;.%20&#1085;&#1072;%2024.05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-k1\&#1084;&#1086;&#1101;&#1089;&#1082;\16.%20&#1055;&#1083;&#1072;&#1085;&#1086;&#1074;&#1086;-&#1101;&#1082;&#1086;&#1085;&#1086;&#1084;&#1080;&#1095;&#1077;&#1089;&#1082;&#1072;&#1103;%20&#1089;&#1083;&#1091;&#1078;&#1073;&#1072;\16.7.%20&#1044;&#1086;&#1082;&#1091;&#1084;&#1077;&#1085;&#1090;&#1099;\&#1055;&#1069;&#1057;\&#1041;&#1070;&#1044;&#1046;&#1045;&#1058;%202010\&#1060;&#1040;&#1050;&#1058;%20&#1041;&#1044;&#1056;%202010%20&#1040;&#1059;\&#1057;&#1083;&#1091;&#1078;&#1073;&#1072;%20&#1091;&#1095;&#1077;&#1090;&#1072;%20&#1101;_&#11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0;&#1054;%20&#1052;&#1054;&#1069;&#1057;&#1050;\&#1060;&#1086;&#1088;&#1084;&#1099;%20&#1052;&#1080;&#1085;&#1101;&#1085;&#1077;&#1088;&#1075;&#1086;\2012-2014\&#1054;&#1040;&#1054;%20&#1052;&#1054;&#1069;&#1057;&#1050;%202012-2014%20&#1086;&#1090;%2010.05.%20(1.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za-fs\exp\&#1069;&#1082;&#1089;&#1087;&#1077;&#1088;&#1090;&#1080;&#1079;&#1072;%20&#1090;&#1072;&#1088;&#1080;&#1092;&#1086;&#1074;%20&#1085;&#1072;%202013%20&#1075;&#1086;&#1076;\&#1048;&#1085;&#1074;&#1077;&#1089;&#1090;&#1080;&#1094;&#1080;&#1086;&#1085;&#1085;&#1099;&#1077;%20&#1087;&#1088;&#1086;&#1075;&#1088;&#1072;&#1084;&#1084;&#1099;\&#1058;&#1069;&#1057;\3.1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.199.130\&#1086;&#1073;&#1097;&#1080;&#1077;%20&#1076;&#1086;&#1082;&#1091;&#1084;&#1077;&#1085;&#1090;&#1099;\&#1054;&#1054;&#1054;%20&#1052;&#1077;&#1075;&#1072;&#1088;&#1077;&#1089;&#1091;&#1088;&#1089;\&#1055;&#1056;&#1054;&#1058;&#1069;&#1055;\&#1048;&#1055;%202012-2014%20&#1055;&#1056;&#1054;&#1058;&#1069;&#1055;\&#1048;&#1055;%202012-2014%20&#1055;&#1056;&#1054;&#1058;&#1069;&#1055;%20&#1086;&#1090;%2005.05.111.xlt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.199.130\&#1086;&#1073;&#1097;&#1080;&#1077;%20&#1076;&#1086;&#1082;&#1091;&#1084;&#1077;&#1085;&#1090;&#1099;\&#1054;&#1040;&#1054;%20&#1052;&#1054;&#1069;&#1057;&#1050;\&#1060;&#1086;&#1088;&#1084;&#1099;%20&#1052;&#1080;&#1085;&#1101;&#1085;&#1077;&#1088;&#1075;&#1086;\2012-2014\&#1054;&#1040;&#1054;%20&#1052;&#1054;&#1069;&#1057;&#1050;%202012-2014%20&#1086;&#1090;%2010.05.%20(1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 на 01.01.2010"/>
      <sheetName val="П2.1 на 01.01.2011"/>
      <sheetName val="П2.2 на 01.01.2010"/>
      <sheetName val="П2.2 на 01.01.2011"/>
      <sheetName val="Ввод выбытие ОС"/>
      <sheetName val="Расчет амортизации"/>
      <sheetName val="амортизация по уровням напряжен"/>
      <sheetName val="П.1.17"/>
      <sheetName val="численность"/>
      <sheetName val="П.1.16. оплата труда ОПР"/>
      <sheetName val="П.1.16. оплата труда ППП"/>
      <sheetName val="Очисления на соц. нужды"/>
      <sheetName val="материалы"/>
      <sheetName val="Ремонты 2009"/>
      <sheetName val="Ремонты 2010"/>
      <sheetName val="Ремонты 2011"/>
      <sheetName val="Сводная ремонт"/>
      <sheetName val="УПХ"/>
      <sheetName val="УНПХ"/>
      <sheetName val="Пл за Зем"/>
      <sheetName val="Транспортн"/>
      <sheetName val="Экол пл"/>
      <sheetName val="ОТ и ТБ"/>
      <sheetName val="Аренда им"/>
      <sheetName val="Команд"/>
      <sheetName val="Обуч"/>
      <sheetName val="Страхов"/>
      <sheetName val="Др проч"/>
      <sheetName val="ФСК"/>
      <sheetName val="Услуги банков"/>
      <sheetName val="Н на Им"/>
      <sheetName val="др внереал расходы"/>
      <sheetName val=" КВЛ 2011"/>
      <sheetName val=" КВЛ 2010"/>
      <sheetName val=" КВЛ 2009"/>
      <sheetName val="КВЛ Сводная "/>
      <sheetName val="соц характер"/>
      <sheetName val="прочие расходы прибыль"/>
      <sheetName val=" НВВ передача"/>
      <sheetName val="П.1.18. Калькуляция"/>
      <sheetName val="П.1.21 Прибыль"/>
      <sheetName val="НВВ общая"/>
      <sheetName val="П1.24"/>
      <sheetName val="П1.25"/>
      <sheetName val="Форма 1"/>
      <sheetName val="TEHSHEET"/>
      <sheetName val="Лист2"/>
    </sheetNames>
    <sheetDataSet>
      <sheetData sheetId="1">
        <row r="11">
          <cell r="J11">
            <v>2.136</v>
          </cell>
          <cell r="O11">
            <v>59.036</v>
          </cell>
        </row>
        <row r="14">
          <cell r="K14">
            <v>75.52279200000001</v>
          </cell>
          <cell r="N14">
            <v>0</v>
          </cell>
          <cell r="O14">
            <v>0</v>
          </cell>
          <cell r="P14">
            <v>80.328</v>
          </cell>
          <cell r="Q14">
            <v>0</v>
          </cell>
        </row>
        <row r="15">
          <cell r="I15">
            <v>72.046448</v>
          </cell>
          <cell r="N15">
            <v>72.66</v>
          </cell>
          <cell r="O15">
            <v>0</v>
          </cell>
          <cell r="P15">
            <v>0</v>
          </cell>
          <cell r="Q15">
            <v>0</v>
          </cell>
        </row>
        <row r="16">
          <cell r="I16">
            <v>1470.9510530000002</v>
          </cell>
          <cell r="J16">
            <v>192.523564</v>
          </cell>
          <cell r="K16">
            <v>244.62195700000004</v>
          </cell>
          <cell r="L16">
            <v>19.501299000000003</v>
          </cell>
          <cell r="N16">
            <v>1605.726836</v>
          </cell>
          <cell r="O16">
            <v>217.64706500000003</v>
          </cell>
          <cell r="P16">
            <v>311.88431599999996</v>
          </cell>
          <cell r="Q16">
            <v>25.097384</v>
          </cell>
        </row>
        <row r="17">
          <cell r="I17">
            <v>251.562368</v>
          </cell>
          <cell r="J17">
            <v>0.394214</v>
          </cell>
          <cell r="K17">
            <v>94.22974900000001</v>
          </cell>
          <cell r="L17">
            <v>0.787922</v>
          </cell>
          <cell r="N17">
            <v>279.22280000000006</v>
          </cell>
          <cell r="O17">
            <v>0.282</v>
          </cell>
          <cell r="P17">
            <v>92.39365499999998</v>
          </cell>
          <cell r="Q17">
            <v>0.7477</v>
          </cell>
        </row>
        <row r="19">
          <cell r="J19">
            <v>0.030250119021021985</v>
          </cell>
          <cell r="K19">
            <v>7.673498168334502</v>
          </cell>
          <cell r="L19">
            <v>17.184355058069077</v>
          </cell>
          <cell r="N19">
            <v>0.04887981660915772</v>
          </cell>
          <cell r="O19">
            <v>0.1199631440882264</v>
          </cell>
          <cell r="P19">
            <v>5.930695769771186</v>
          </cell>
          <cell r="Q19">
            <v>14.06477143247496</v>
          </cell>
        </row>
        <row r="22">
          <cell r="J22">
            <v>0</v>
          </cell>
          <cell r="K22">
            <v>530.3345770000001</v>
          </cell>
          <cell r="L22">
            <v>1398.5669539999997</v>
          </cell>
          <cell r="O22">
            <v>0</v>
          </cell>
          <cell r="P22">
            <v>525.6747350000002</v>
          </cell>
          <cell r="Q22">
            <v>1689.9093589999998</v>
          </cell>
        </row>
        <row r="23">
          <cell r="J23">
            <v>0.373596</v>
          </cell>
          <cell r="K23">
            <v>17.159152</v>
          </cell>
          <cell r="O23">
            <v>0.403266</v>
          </cell>
          <cell r="P23">
            <v>31.531017999999996</v>
          </cell>
          <cell r="Q23">
            <v>0</v>
          </cell>
        </row>
        <row r="24">
          <cell r="K24">
            <v>1.170719</v>
          </cell>
          <cell r="O24">
            <v>0</v>
          </cell>
          <cell r="P24">
            <v>2.93493</v>
          </cell>
          <cell r="Q24">
            <v>0</v>
          </cell>
        </row>
        <row r="70">
          <cell r="A70">
            <v>1</v>
          </cell>
          <cell r="B70" t="str">
            <v>МП ЩР "Щелковские эл.сети"</v>
          </cell>
        </row>
        <row r="71">
          <cell r="A71">
            <v>2</v>
          </cell>
          <cell r="B71" t="str">
            <v>ОАО "Ногинская электросеть"</v>
          </cell>
        </row>
        <row r="72">
          <cell r="A72">
            <v>3</v>
          </cell>
          <cell r="B72" t="str">
            <v>Переток из "Воскресенской "ЭЛЭК" в Луховицкую "ЭЛЭК"</v>
          </cell>
        </row>
      </sheetData>
      <sheetData sheetId="2">
        <row r="11">
          <cell r="E11">
            <v>0.3268</v>
          </cell>
          <cell r="O11">
            <v>0.3268</v>
          </cell>
          <cell r="T11">
            <v>0.264</v>
          </cell>
        </row>
        <row r="14">
          <cell r="D14">
            <v>0</v>
          </cell>
          <cell r="E14">
            <v>0</v>
          </cell>
          <cell r="F14">
            <v>4.6451</v>
          </cell>
          <cell r="G14">
            <v>0</v>
          </cell>
          <cell r="N14">
            <v>0</v>
          </cell>
          <cell r="O14">
            <v>0</v>
          </cell>
          <cell r="P14">
            <v>17.5131</v>
          </cell>
          <cell r="Q14">
            <v>0</v>
          </cell>
          <cell r="U14">
            <v>12.964599999999999</v>
          </cell>
        </row>
        <row r="15">
          <cell r="D15">
            <v>11.9198</v>
          </cell>
          <cell r="E15">
            <v>0</v>
          </cell>
          <cell r="F15">
            <v>0</v>
          </cell>
          <cell r="G15">
            <v>0</v>
          </cell>
          <cell r="N15">
            <v>13.34</v>
          </cell>
          <cell r="O15">
            <v>0</v>
          </cell>
          <cell r="P15">
            <v>0</v>
          </cell>
          <cell r="Q15">
            <v>0</v>
          </cell>
          <cell r="S15">
            <v>13.18</v>
          </cell>
        </row>
        <row r="16">
          <cell r="D16">
            <v>218.69200000000004</v>
          </cell>
          <cell r="E16">
            <v>28.198999999999998</v>
          </cell>
          <cell r="F16">
            <v>40.513940000000005</v>
          </cell>
          <cell r="G16">
            <v>2.6716</v>
          </cell>
          <cell r="N16">
            <v>320.04139999999995</v>
          </cell>
          <cell r="O16">
            <v>44.681056</v>
          </cell>
          <cell r="P16">
            <v>62.822889</v>
          </cell>
          <cell r="Q16">
            <v>5.5588</v>
          </cell>
          <cell r="S16">
            <v>285.58219</v>
          </cell>
          <cell r="T16">
            <v>36.7937</v>
          </cell>
          <cell r="U16">
            <v>53.41918107157877</v>
          </cell>
          <cell r="V16">
            <v>6.61796412745405</v>
          </cell>
        </row>
        <row r="17">
          <cell r="D17">
            <v>54.7213</v>
          </cell>
          <cell r="E17">
            <v>0.0513</v>
          </cell>
          <cell r="F17">
            <v>18.890700000000002</v>
          </cell>
          <cell r="G17">
            <v>0.22300000000000003</v>
          </cell>
          <cell r="N17">
            <v>54.098000000000006</v>
          </cell>
          <cell r="O17">
            <v>0.051</v>
          </cell>
          <cell r="P17">
            <v>19.5909</v>
          </cell>
          <cell r="Q17">
            <v>0.1596</v>
          </cell>
          <cell r="S17">
            <v>42.51647499999999</v>
          </cell>
          <cell r="T17">
            <v>0.0567</v>
          </cell>
          <cell r="U17">
            <v>14.012457090737746</v>
          </cell>
          <cell r="V17">
            <v>0.14150000000000001</v>
          </cell>
        </row>
        <row r="22">
          <cell r="F22">
            <v>69.62</v>
          </cell>
          <cell r="G22">
            <v>244.65</v>
          </cell>
          <cell r="O22">
            <v>0</v>
          </cell>
          <cell r="P22">
            <v>104.03701810666668</v>
          </cell>
          <cell r="Q22">
            <v>339.5545529231899</v>
          </cell>
          <cell r="U22">
            <v>102.39663211447886</v>
          </cell>
          <cell r="V22">
            <v>278.5744944981401</v>
          </cell>
        </row>
        <row r="23">
          <cell r="E23">
            <v>0.1193</v>
          </cell>
          <cell r="F23">
            <v>2.875</v>
          </cell>
          <cell r="G23">
            <v>0</v>
          </cell>
          <cell r="O23">
            <v>0.08</v>
          </cell>
          <cell r="P23">
            <v>6.824712</v>
          </cell>
          <cell r="Q23">
            <v>0</v>
          </cell>
          <cell r="T23">
            <v>0.0628592581956051</v>
          </cell>
          <cell r="U23">
            <v>5.899134927801256</v>
          </cell>
        </row>
        <row r="24">
          <cell r="F24">
            <v>0.151</v>
          </cell>
          <cell r="G24">
            <v>0</v>
          </cell>
          <cell r="O24">
            <v>0</v>
          </cell>
          <cell r="P24">
            <v>0.631</v>
          </cell>
          <cell r="Q24">
            <v>0</v>
          </cell>
          <cell r="U24">
            <v>0.2985</v>
          </cell>
        </row>
      </sheetData>
      <sheetData sheetId="4">
        <row r="30">
          <cell r="G30">
            <v>2.7</v>
          </cell>
        </row>
        <row r="31">
          <cell r="G31">
            <v>4.1</v>
          </cell>
        </row>
        <row r="34">
          <cell r="G34">
            <v>18.275</v>
          </cell>
        </row>
        <row r="35">
          <cell r="G35">
            <v>276.8785</v>
          </cell>
        </row>
        <row r="36">
          <cell r="G36">
            <v>420.1245</v>
          </cell>
        </row>
        <row r="38">
          <cell r="G38">
            <v>2881.4557</v>
          </cell>
        </row>
        <row r="41">
          <cell r="G41">
            <v>112.9423</v>
          </cell>
        </row>
        <row r="42">
          <cell r="G42">
            <v>1276.5963</v>
          </cell>
        </row>
        <row r="43">
          <cell r="G43">
            <v>2189.96</v>
          </cell>
        </row>
        <row r="44">
          <cell r="G44">
            <v>2342.2374</v>
          </cell>
        </row>
      </sheetData>
      <sheetData sheetId="10">
        <row r="7">
          <cell r="D7">
            <v>86975.37243</v>
          </cell>
        </row>
        <row r="8">
          <cell r="D8">
            <v>70058.4533</v>
          </cell>
          <cell r="F8">
            <v>0</v>
          </cell>
          <cell r="G8">
            <v>176417.62711864416</v>
          </cell>
        </row>
        <row r="9">
          <cell r="D9">
            <v>2365.36508</v>
          </cell>
          <cell r="F9">
            <v>0</v>
          </cell>
          <cell r="G9">
            <v>0</v>
          </cell>
        </row>
        <row r="13">
          <cell r="C13">
            <v>5059.9</v>
          </cell>
          <cell r="D13">
            <v>26101.72303</v>
          </cell>
          <cell r="E13">
            <v>29424.72</v>
          </cell>
          <cell r="F13">
            <v>29424.72</v>
          </cell>
          <cell r="G13">
            <v>44139.529906986856</v>
          </cell>
        </row>
      </sheetData>
      <sheetData sheetId="11">
        <row r="6">
          <cell r="B6">
            <v>96</v>
          </cell>
          <cell r="D6">
            <v>130</v>
          </cell>
        </row>
        <row r="9">
          <cell r="C9">
            <v>129</v>
          </cell>
          <cell r="E9">
            <v>140</v>
          </cell>
          <cell r="F9">
            <v>148.08333333333334</v>
          </cell>
        </row>
        <row r="10">
          <cell r="B10" t="str">
            <v>x</v>
          </cell>
          <cell r="D10" t="str">
            <v>x</v>
          </cell>
        </row>
        <row r="11">
          <cell r="B11" t="str">
            <v>x</v>
          </cell>
          <cell r="D11" t="str">
            <v>x</v>
          </cell>
        </row>
        <row r="12">
          <cell r="B12" t="str">
            <v>x</v>
          </cell>
          <cell r="C12">
            <v>19</v>
          </cell>
          <cell r="D12" t="str">
            <v>x</v>
          </cell>
          <cell r="E12">
            <v>20.666666666666668</v>
          </cell>
          <cell r="F12">
            <v>23</v>
          </cell>
        </row>
        <row r="13">
          <cell r="B13" t="str">
            <v>x</v>
          </cell>
          <cell r="D13" t="str">
            <v>x</v>
          </cell>
        </row>
      </sheetData>
      <sheetData sheetId="12">
        <row r="35">
          <cell r="D35">
            <v>133396.2958594275</v>
          </cell>
          <cell r="F35">
            <v>145183.50400000002</v>
          </cell>
          <cell r="G35">
            <v>162686.90026698002</v>
          </cell>
        </row>
        <row r="36">
          <cell r="C36">
            <v>73629.2</v>
          </cell>
          <cell r="E36">
            <v>73629.18497356308</v>
          </cell>
        </row>
        <row r="37">
          <cell r="C37">
            <v>63914.23611111111</v>
          </cell>
          <cell r="E37">
            <v>47198.19549587377</v>
          </cell>
        </row>
      </sheetData>
      <sheetData sheetId="15">
        <row r="13">
          <cell r="B13" t="str">
            <v>x</v>
          </cell>
          <cell r="D13" t="str">
            <v>x</v>
          </cell>
        </row>
        <row r="14">
          <cell r="B14" t="str">
            <v>x</v>
          </cell>
          <cell r="D14" t="str">
            <v>x</v>
          </cell>
        </row>
        <row r="16">
          <cell r="B16" t="str">
            <v>x</v>
          </cell>
          <cell r="C16">
            <v>258.44383</v>
          </cell>
          <cell r="D16" t="str">
            <v>x</v>
          </cell>
        </row>
        <row r="17">
          <cell r="B17" t="str">
            <v>x</v>
          </cell>
          <cell r="C17">
            <v>1224.07553</v>
          </cell>
          <cell r="D17" t="str">
            <v>х</v>
          </cell>
        </row>
        <row r="18">
          <cell r="B18" t="str">
            <v>x</v>
          </cell>
          <cell r="C18">
            <v>173.63642000000002</v>
          </cell>
          <cell r="D18" t="str">
            <v>х</v>
          </cell>
        </row>
        <row r="19">
          <cell r="B19" t="str">
            <v>x</v>
          </cell>
          <cell r="C19">
            <v>149.43329</v>
          </cell>
          <cell r="D19" t="str">
            <v>х</v>
          </cell>
        </row>
        <row r="20">
          <cell r="B20" t="str">
            <v>x</v>
          </cell>
          <cell r="D20" t="str">
            <v>х</v>
          </cell>
          <cell r="E20">
            <v>2931.5490282403466</v>
          </cell>
          <cell r="F20">
            <v>3217.9836563301324</v>
          </cell>
        </row>
        <row r="23">
          <cell r="B23" t="str">
            <v>x</v>
          </cell>
          <cell r="C23">
            <v>1283.95748</v>
          </cell>
          <cell r="D23" t="str">
            <v>x</v>
          </cell>
        </row>
        <row r="24">
          <cell r="B24" t="str">
            <v>x</v>
          </cell>
          <cell r="C24">
            <v>1219.68641</v>
          </cell>
          <cell r="D24" t="str">
            <v>x</v>
          </cell>
          <cell r="E24">
            <v>1480.5370012256267</v>
          </cell>
          <cell r="F24">
            <v>1685.5025436753026</v>
          </cell>
        </row>
        <row r="25">
          <cell r="B25" t="str">
            <v>x</v>
          </cell>
          <cell r="C25">
            <v>355.80944</v>
          </cell>
          <cell r="D25" t="str">
            <v>x</v>
          </cell>
          <cell r="E25">
            <v>525.819947075209</v>
          </cell>
          <cell r="F25">
            <v>564.7306231587745</v>
          </cell>
        </row>
        <row r="26">
          <cell r="B26" t="str">
            <v>x</v>
          </cell>
          <cell r="C26">
            <v>52.37292</v>
          </cell>
          <cell r="D26" t="str">
            <v>x</v>
          </cell>
          <cell r="E26">
            <v>21.312</v>
          </cell>
          <cell r="F26">
            <v>22.889088</v>
          </cell>
        </row>
        <row r="27">
          <cell r="B27" t="str">
            <v>x</v>
          </cell>
          <cell r="C27">
            <v>419.66187</v>
          </cell>
          <cell r="D27" t="str">
            <v>x</v>
          </cell>
          <cell r="F27">
            <v>419.66187</v>
          </cell>
        </row>
        <row r="28">
          <cell r="A28" t="str">
            <v>Сувениры</v>
          </cell>
          <cell r="B28" t="str">
            <v>x</v>
          </cell>
          <cell r="C28">
            <v>553.8493</v>
          </cell>
          <cell r="D28" t="str">
            <v>x</v>
          </cell>
        </row>
      </sheetData>
      <sheetData sheetId="19"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E8">
            <v>0</v>
          </cell>
          <cell r="F8">
            <v>0</v>
          </cell>
        </row>
        <row r="11">
          <cell r="C11">
            <v>0</v>
          </cell>
          <cell r="E11">
            <v>0</v>
          </cell>
        </row>
        <row r="12">
          <cell r="C12">
            <v>0</v>
          </cell>
          <cell r="E12">
            <v>0</v>
          </cell>
        </row>
      </sheetData>
      <sheetData sheetId="20">
        <row r="7">
          <cell r="A7" t="str">
            <v>Договор с ОАО "УАВР МОЭСК" №02/04/08-д от 08.04.08 г. на транспортное обслуживание</v>
          </cell>
          <cell r="C7">
            <v>12721.708</v>
          </cell>
        </row>
        <row r="8">
          <cell r="A8" t="str">
            <v>Договор с ОАО "УАВР МОЭСК" №04/12/08-д от 31.12.08 г. на транспортное обслуживание</v>
          </cell>
          <cell r="C8">
            <v>28709.261</v>
          </cell>
          <cell r="E8">
            <v>28939.2</v>
          </cell>
          <cell r="F8">
            <v>31080.700800000002</v>
          </cell>
        </row>
        <row r="9">
          <cell r="A9" t="str">
            <v>Договор с ООО "Информационно-технический сервис" №209/11/07-р от 01.11.07 на аренду транспортного средства с экипажем</v>
          </cell>
          <cell r="C9">
            <v>301.587</v>
          </cell>
        </row>
        <row r="10">
          <cell r="A10" t="str">
            <v>договор  с _____ от_____№  __ на_________</v>
          </cell>
        </row>
        <row r="13">
          <cell r="A13" t="str">
            <v>договор  с _____ от_____№  __ на_________</v>
          </cell>
        </row>
        <row r="14">
          <cell r="A14" t="str">
            <v>договор  с _____ от_____№  __ на_________</v>
          </cell>
        </row>
        <row r="15">
          <cell r="A15" t="str">
            <v>договор  с _____ от_____№  __ на_________</v>
          </cell>
        </row>
        <row r="16">
          <cell r="A16" t="str">
            <v>договор  с _____ от_____№  __ на_________</v>
          </cell>
        </row>
        <row r="22">
          <cell r="A22" t="str">
            <v>договор  с _____ от_____№  __ на_________</v>
          </cell>
        </row>
      </sheetData>
      <sheetData sheetId="21">
        <row r="6">
          <cell r="B6" t="str">
            <v>х</v>
          </cell>
          <cell r="D6" t="str">
            <v>х</v>
          </cell>
        </row>
        <row r="21">
          <cell r="B21" t="str">
            <v>х</v>
          </cell>
          <cell r="D21" t="str">
            <v>х</v>
          </cell>
        </row>
        <row r="27">
          <cell r="B27" t="str">
            <v>х</v>
          </cell>
          <cell r="D27" t="str">
            <v>х</v>
          </cell>
        </row>
        <row r="49">
          <cell r="B49" t="str">
            <v>х</v>
          </cell>
          <cell r="D49" t="str">
            <v>х</v>
          </cell>
        </row>
        <row r="55">
          <cell r="A55" t="str">
            <v>договор  с _____ от_____№  __ на_________</v>
          </cell>
        </row>
        <row r="56">
          <cell r="A56" t="str">
            <v>договор  с _____ от_____№  __ на_________</v>
          </cell>
        </row>
        <row r="59">
          <cell r="A59" t="str">
            <v>договор  с _____ от_____№  __ на_________</v>
          </cell>
        </row>
        <row r="60">
          <cell r="A60" t="str">
            <v>договор  с _____ от_____№  __ на_________</v>
          </cell>
        </row>
        <row r="63">
          <cell r="A63" t="str">
            <v>договор  с _____ от_____№  __ на_________</v>
          </cell>
        </row>
        <row r="64">
          <cell r="A64" t="str">
            <v>договор  с _____ от_____№  __ на_________</v>
          </cell>
        </row>
        <row r="67">
          <cell r="A67" t="str">
            <v>договор  с _____ от_____№  __ на_________</v>
          </cell>
        </row>
        <row r="68">
          <cell r="A68" t="str">
            <v>Расходы на текущий ремонт</v>
          </cell>
          <cell r="E68">
            <v>17216.173623559323</v>
          </cell>
        </row>
        <row r="70">
          <cell r="B70" t="str">
            <v>х</v>
          </cell>
          <cell r="D70" t="str">
            <v>х</v>
          </cell>
        </row>
        <row r="71">
          <cell r="A71" t="str">
            <v>Договор строительного подряда №8 от 03.03.09 г. с ООО "СпецФундаментСтрой"</v>
          </cell>
          <cell r="C71">
            <v>434.71906999999993</v>
          </cell>
        </row>
        <row r="72">
          <cell r="A72" t="str">
            <v>Договор строительного подряда №12 от 27.01.09 г. с ООО "Строй групп"</v>
          </cell>
          <cell r="C72">
            <v>800.35611</v>
          </cell>
        </row>
      </sheetData>
      <sheetData sheetId="22">
        <row r="6">
          <cell r="B6" t="str">
            <v>x</v>
          </cell>
          <cell r="D6" t="str">
            <v>x</v>
          </cell>
        </row>
        <row r="9">
          <cell r="A9" t="str">
            <v>под  объекты построенные по ИП</v>
          </cell>
          <cell r="B9" t="str">
            <v>x</v>
          </cell>
          <cell r="D9" t="str">
            <v>x</v>
          </cell>
          <cell r="E9">
            <v>1338.75</v>
          </cell>
          <cell r="F9">
            <v>8190</v>
          </cell>
        </row>
        <row r="10">
          <cell r="A10" t="str">
            <v>под  объекты построенные по ИП</v>
          </cell>
          <cell r="B10" t="str">
            <v>x</v>
          </cell>
          <cell r="D10" t="str">
            <v>x</v>
          </cell>
          <cell r="F10">
            <v>630</v>
          </cell>
        </row>
        <row r="11">
          <cell r="A11" t="str">
            <v>договор № ___ от ____</v>
          </cell>
          <cell r="B11" t="str">
            <v>x</v>
          </cell>
          <cell r="D11" t="str">
            <v>x</v>
          </cell>
        </row>
      </sheetData>
      <sheetData sheetId="23">
        <row r="13">
          <cell r="A13" t="str">
            <v>HYUNDAI H-I 2.5 TCI SWB</v>
          </cell>
          <cell r="C13">
            <v>140</v>
          </cell>
          <cell r="D13">
            <v>29</v>
          </cell>
          <cell r="F13">
            <v>1</v>
          </cell>
          <cell r="I13">
            <v>1</v>
          </cell>
          <cell r="K13">
            <v>1</v>
          </cell>
        </row>
        <row r="14">
          <cell r="A14" t="str">
            <v>MERCEDES-BENZ VITO 112CDIF</v>
          </cell>
          <cell r="C14">
            <v>122</v>
          </cell>
          <cell r="D14">
            <v>29</v>
          </cell>
          <cell r="F14">
            <v>1</v>
          </cell>
          <cell r="I14">
            <v>1</v>
          </cell>
          <cell r="K14">
            <v>1</v>
          </cell>
        </row>
        <row r="15">
          <cell r="A15" t="str">
            <v>VOLKSWAGEN 2K CADDY KOMBI</v>
          </cell>
          <cell r="C15">
            <v>102</v>
          </cell>
          <cell r="D15">
            <v>29</v>
          </cell>
          <cell r="F15">
            <v>1</v>
          </cell>
          <cell r="I15">
            <v>1</v>
          </cell>
          <cell r="K15">
            <v>1</v>
          </cell>
        </row>
        <row r="16">
          <cell r="A16" t="str">
            <v>VOLKSWAGEN 7HC TRANSPORTER</v>
          </cell>
          <cell r="C16">
            <v>116</v>
          </cell>
          <cell r="D16">
            <v>29</v>
          </cell>
          <cell r="F16">
            <v>1</v>
          </cell>
          <cell r="I16">
            <v>1</v>
          </cell>
          <cell r="K16">
            <v>1</v>
          </cell>
        </row>
        <row r="17">
          <cell r="A17" t="str">
            <v>VOLKSWAGEN 7HC TRANSPORTER</v>
          </cell>
          <cell r="C17">
            <v>85</v>
          </cell>
          <cell r="D17">
            <v>7</v>
          </cell>
          <cell r="F17">
            <v>1</v>
          </cell>
          <cell r="I17">
            <v>1</v>
          </cell>
          <cell r="K17">
            <v>1</v>
          </cell>
        </row>
        <row r="18">
          <cell r="A18" t="str">
            <v>TOYOTA CAMRY</v>
          </cell>
          <cell r="C18">
            <v>167</v>
          </cell>
          <cell r="D18">
            <v>43</v>
          </cell>
          <cell r="F18">
            <v>0.33</v>
          </cell>
          <cell r="I18">
            <v>1</v>
          </cell>
          <cell r="K18">
            <v>1</v>
          </cell>
        </row>
        <row r="19">
          <cell r="A19" t="str">
            <v>TOYOTA CAMRY</v>
          </cell>
          <cell r="C19">
            <v>167</v>
          </cell>
          <cell r="D19">
            <v>43</v>
          </cell>
          <cell r="F19">
            <v>0.67</v>
          </cell>
          <cell r="I19">
            <v>1</v>
          </cell>
          <cell r="K19">
            <v>1</v>
          </cell>
        </row>
        <row r="20">
          <cell r="A20" t="str">
            <v>TOYOTA CAMRY</v>
          </cell>
          <cell r="C20">
            <v>167</v>
          </cell>
          <cell r="D20">
            <v>43</v>
          </cell>
          <cell r="F20">
            <v>0.6</v>
          </cell>
          <cell r="I20">
            <v>1</v>
          </cell>
          <cell r="K20">
            <v>1</v>
          </cell>
        </row>
        <row r="21">
          <cell r="A21" t="str">
            <v>TOYOTA CAMRY</v>
          </cell>
          <cell r="C21">
            <v>167</v>
          </cell>
          <cell r="D21">
            <v>43</v>
          </cell>
          <cell r="F21">
            <v>1</v>
          </cell>
          <cell r="I21">
            <v>1</v>
          </cell>
          <cell r="K21">
            <v>1</v>
          </cell>
        </row>
        <row r="22">
          <cell r="A22" t="str">
            <v>TOYOTA CAMRY</v>
          </cell>
          <cell r="C22">
            <v>167</v>
          </cell>
          <cell r="D22">
            <v>43</v>
          </cell>
          <cell r="F22">
            <v>0.5</v>
          </cell>
          <cell r="I22">
            <v>1</v>
          </cell>
          <cell r="K22">
            <v>1</v>
          </cell>
        </row>
        <row r="23">
          <cell r="A23" t="str">
            <v>TOYOTA CAMRY</v>
          </cell>
          <cell r="C23">
            <v>167</v>
          </cell>
          <cell r="D23">
            <v>43</v>
          </cell>
          <cell r="F23">
            <v>1</v>
          </cell>
          <cell r="I23">
            <v>1</v>
          </cell>
          <cell r="K23">
            <v>1</v>
          </cell>
        </row>
        <row r="24">
          <cell r="A24" t="str">
            <v>TOYOTA CAMRY</v>
          </cell>
          <cell r="C24">
            <v>167</v>
          </cell>
          <cell r="D24">
            <v>43</v>
          </cell>
          <cell r="F24">
            <v>0.17</v>
          </cell>
          <cell r="I24">
            <v>1</v>
          </cell>
          <cell r="K24">
            <v>1</v>
          </cell>
        </row>
        <row r="25">
          <cell r="A25" t="str">
            <v>FORD FOCUS</v>
          </cell>
          <cell r="C25">
            <v>100</v>
          </cell>
          <cell r="D25">
            <v>7</v>
          </cell>
          <cell r="F25">
            <v>0.58</v>
          </cell>
          <cell r="I25">
            <v>1</v>
          </cell>
          <cell r="K25">
            <v>1</v>
          </cell>
        </row>
        <row r="26">
          <cell r="A26" t="str">
            <v>FORD FOCUS</v>
          </cell>
          <cell r="C26">
            <v>100</v>
          </cell>
          <cell r="D26">
            <v>7</v>
          </cell>
          <cell r="F26">
            <v>0.42</v>
          </cell>
          <cell r="I26">
            <v>1</v>
          </cell>
          <cell r="K26">
            <v>1</v>
          </cell>
        </row>
        <row r="27">
          <cell r="A27" t="str">
            <v>FORD FOCUS</v>
          </cell>
          <cell r="C27">
            <v>125</v>
          </cell>
          <cell r="D27">
            <v>29</v>
          </cell>
          <cell r="F27">
            <v>1</v>
          </cell>
          <cell r="I27">
            <v>1</v>
          </cell>
          <cell r="K27">
            <v>1</v>
          </cell>
        </row>
        <row r="28">
          <cell r="A28" t="str">
            <v>VOLKSWAGEN TOUAREG</v>
          </cell>
          <cell r="C28">
            <v>239</v>
          </cell>
          <cell r="D28">
            <v>72</v>
          </cell>
          <cell r="F28">
            <v>0.5</v>
          </cell>
          <cell r="I28">
            <v>1</v>
          </cell>
          <cell r="K28">
            <v>1</v>
          </cell>
        </row>
        <row r="29">
          <cell r="A29" t="str">
            <v>VOLKSWAGEN 7HM MULTIVAN</v>
          </cell>
          <cell r="C29">
            <v>174</v>
          </cell>
          <cell r="D29">
            <v>43</v>
          </cell>
          <cell r="F29">
            <v>1</v>
          </cell>
          <cell r="I29">
            <v>1</v>
          </cell>
          <cell r="K29">
            <v>1</v>
          </cell>
        </row>
        <row r="30">
          <cell r="A30" t="str">
            <v>CHEVROLET NIVA 2123</v>
          </cell>
          <cell r="C30">
            <v>79.6</v>
          </cell>
          <cell r="D30">
            <v>7</v>
          </cell>
          <cell r="F30">
            <v>0.75</v>
          </cell>
          <cell r="I30">
            <v>1</v>
          </cell>
          <cell r="K30">
            <v>1</v>
          </cell>
        </row>
        <row r="31">
          <cell r="A31" t="str">
            <v>HYUNDAI TUCSON 2.0 GLSAT</v>
          </cell>
          <cell r="C31">
            <v>141</v>
          </cell>
          <cell r="D31">
            <v>29</v>
          </cell>
          <cell r="F31">
            <v>0.85</v>
          </cell>
          <cell r="I31">
            <v>1</v>
          </cell>
          <cell r="K31">
            <v>1</v>
          </cell>
        </row>
        <row r="32">
          <cell r="A32" t="str">
            <v>ГАЗ-27057</v>
          </cell>
          <cell r="C32">
            <v>140</v>
          </cell>
          <cell r="D32">
            <v>24</v>
          </cell>
          <cell r="F32">
            <v>0.25</v>
          </cell>
          <cell r="I32">
            <v>1</v>
          </cell>
          <cell r="K32">
            <v>1</v>
          </cell>
        </row>
        <row r="33">
          <cell r="A33" t="str">
            <v>ГАЗ-27057</v>
          </cell>
          <cell r="C33">
            <v>140</v>
          </cell>
          <cell r="D33">
            <v>24</v>
          </cell>
          <cell r="F33">
            <v>0.75</v>
          </cell>
          <cell r="I33">
            <v>1</v>
          </cell>
          <cell r="K33">
            <v>1</v>
          </cell>
        </row>
        <row r="34">
          <cell r="A34" t="str">
            <v>ГАЗ-27057</v>
          </cell>
          <cell r="C34">
            <v>140</v>
          </cell>
          <cell r="D34">
            <v>24</v>
          </cell>
          <cell r="F34">
            <v>1</v>
          </cell>
          <cell r="I34">
            <v>1</v>
          </cell>
          <cell r="K34">
            <v>1</v>
          </cell>
        </row>
        <row r="35">
          <cell r="A35" t="str">
            <v>ГАЗ-27057</v>
          </cell>
          <cell r="C35">
            <v>140</v>
          </cell>
          <cell r="D35">
            <v>24</v>
          </cell>
          <cell r="F35">
            <v>0.25</v>
          </cell>
          <cell r="I35">
            <v>1</v>
          </cell>
          <cell r="K35">
            <v>1</v>
          </cell>
        </row>
        <row r="36">
          <cell r="A36" t="str">
            <v>ГАЗ-27057</v>
          </cell>
          <cell r="C36">
            <v>140</v>
          </cell>
          <cell r="D36">
            <v>24</v>
          </cell>
          <cell r="F36">
            <v>0.75</v>
          </cell>
          <cell r="I36">
            <v>1</v>
          </cell>
          <cell r="K36">
            <v>1</v>
          </cell>
        </row>
        <row r="37">
          <cell r="A37" t="str">
            <v>КаМАЗ 43118-10 бортовой</v>
          </cell>
          <cell r="C37">
            <v>245</v>
          </cell>
          <cell r="D37">
            <v>43</v>
          </cell>
          <cell r="F37">
            <v>0.6</v>
          </cell>
          <cell r="I37">
            <v>1</v>
          </cell>
          <cell r="K37">
            <v>1</v>
          </cell>
        </row>
        <row r="38">
          <cell r="A38" t="str">
            <v>УАЗ-390944</v>
          </cell>
          <cell r="C38">
            <v>99</v>
          </cell>
          <cell r="D38">
            <v>19</v>
          </cell>
          <cell r="F38">
            <v>1</v>
          </cell>
          <cell r="I38">
            <v>1</v>
          </cell>
          <cell r="K38">
            <v>1</v>
          </cell>
        </row>
        <row r="39">
          <cell r="A39" t="str">
            <v>УАЗ-390944</v>
          </cell>
          <cell r="C39">
            <v>107</v>
          </cell>
          <cell r="D39">
            <v>24</v>
          </cell>
          <cell r="F39">
            <v>1</v>
          </cell>
          <cell r="I39">
            <v>1</v>
          </cell>
          <cell r="K39">
            <v>1</v>
          </cell>
        </row>
        <row r="40">
          <cell r="A40" t="str">
            <v>УАЗ-396254</v>
          </cell>
          <cell r="C40">
            <v>107</v>
          </cell>
          <cell r="D40">
            <v>24</v>
          </cell>
          <cell r="F40">
            <v>1</v>
          </cell>
          <cell r="I40">
            <v>1</v>
          </cell>
          <cell r="K40">
            <v>1</v>
          </cell>
        </row>
        <row r="41">
          <cell r="A41" t="str">
            <v>ГАЗ-27057</v>
          </cell>
          <cell r="C41">
            <v>123.8</v>
          </cell>
          <cell r="D41">
            <v>24</v>
          </cell>
          <cell r="F41">
            <v>1</v>
          </cell>
          <cell r="I41">
            <v>1</v>
          </cell>
          <cell r="K41">
            <v>1</v>
          </cell>
        </row>
        <row r="42">
          <cell r="A42" t="str">
            <v>УАЗ-390944</v>
          </cell>
          <cell r="C42">
            <v>107</v>
          </cell>
          <cell r="D42">
            <v>24</v>
          </cell>
          <cell r="F42">
            <v>1</v>
          </cell>
          <cell r="I42">
            <v>1</v>
          </cell>
          <cell r="K42">
            <v>1</v>
          </cell>
        </row>
        <row r="43">
          <cell r="A43" t="str">
            <v>УАЗ-390944</v>
          </cell>
          <cell r="C43">
            <v>107</v>
          </cell>
          <cell r="D43">
            <v>24</v>
          </cell>
          <cell r="F43">
            <v>1</v>
          </cell>
          <cell r="I43">
            <v>1</v>
          </cell>
          <cell r="K43">
            <v>1</v>
          </cell>
        </row>
        <row r="44">
          <cell r="A44" t="str">
            <v>УАЗ-396254</v>
          </cell>
          <cell r="C44">
            <v>107</v>
          </cell>
          <cell r="D44">
            <v>24</v>
          </cell>
          <cell r="F44">
            <v>1</v>
          </cell>
          <cell r="I44">
            <v>1</v>
          </cell>
          <cell r="K44">
            <v>1</v>
          </cell>
        </row>
        <row r="45">
          <cell r="A45" t="str">
            <v>УАЗ-396254</v>
          </cell>
          <cell r="C45">
            <v>107</v>
          </cell>
          <cell r="D45">
            <v>24</v>
          </cell>
          <cell r="F45">
            <v>1</v>
          </cell>
          <cell r="I45">
            <v>1</v>
          </cell>
          <cell r="K45">
            <v>1</v>
          </cell>
        </row>
        <row r="46">
          <cell r="A46" t="str">
            <v>ГАЗ-33023</v>
          </cell>
          <cell r="C46">
            <v>123.8</v>
          </cell>
          <cell r="D46">
            <v>24</v>
          </cell>
          <cell r="F46">
            <v>1</v>
          </cell>
          <cell r="I46">
            <v>1</v>
          </cell>
          <cell r="K46">
            <v>1</v>
          </cell>
        </row>
        <row r="47">
          <cell r="A47" t="str">
            <v>ГАЗ-2752</v>
          </cell>
          <cell r="C47">
            <v>123.8</v>
          </cell>
          <cell r="D47">
            <v>24</v>
          </cell>
          <cell r="F47">
            <v>1</v>
          </cell>
          <cell r="I47">
            <v>1</v>
          </cell>
          <cell r="K47">
            <v>1</v>
          </cell>
        </row>
        <row r="48">
          <cell r="A48" t="str">
            <v>ГАЗ-2752</v>
          </cell>
          <cell r="C48">
            <v>123.8</v>
          </cell>
          <cell r="D48">
            <v>24</v>
          </cell>
          <cell r="F48">
            <v>1</v>
          </cell>
          <cell r="I48">
            <v>1</v>
          </cell>
          <cell r="K48">
            <v>1</v>
          </cell>
        </row>
        <row r="49">
          <cell r="A49" t="str">
            <v>ГАЗ-2752</v>
          </cell>
          <cell r="C49">
            <v>123.8</v>
          </cell>
          <cell r="D49">
            <v>24</v>
          </cell>
          <cell r="F49">
            <v>1</v>
          </cell>
          <cell r="I49">
            <v>1</v>
          </cell>
          <cell r="K49">
            <v>1</v>
          </cell>
        </row>
        <row r="50">
          <cell r="A50" t="str">
            <v>ГАЗ-2752</v>
          </cell>
          <cell r="C50">
            <v>123.8</v>
          </cell>
          <cell r="D50">
            <v>24</v>
          </cell>
          <cell r="F50">
            <v>1</v>
          </cell>
          <cell r="I50">
            <v>1</v>
          </cell>
          <cell r="K50">
            <v>1</v>
          </cell>
        </row>
        <row r="51">
          <cell r="A51" t="str">
            <v>ГАЗ-2705</v>
          </cell>
          <cell r="C51">
            <v>123.8</v>
          </cell>
          <cell r="D51">
            <v>24</v>
          </cell>
          <cell r="F51">
            <v>1</v>
          </cell>
          <cell r="I51">
            <v>1</v>
          </cell>
          <cell r="K51">
            <v>1</v>
          </cell>
        </row>
        <row r="52">
          <cell r="A52" t="str">
            <v>КАМАЗ-К17КМА</v>
          </cell>
          <cell r="C52">
            <v>206</v>
          </cell>
          <cell r="D52">
            <v>43</v>
          </cell>
          <cell r="F52">
            <v>0.5</v>
          </cell>
          <cell r="I52">
            <v>1</v>
          </cell>
          <cell r="K52">
            <v>1</v>
          </cell>
        </row>
        <row r="53">
          <cell r="A53" t="str">
            <v>УАЗ-396254</v>
          </cell>
          <cell r="C53">
            <v>107</v>
          </cell>
          <cell r="D53">
            <v>24</v>
          </cell>
          <cell r="F53">
            <v>1</v>
          </cell>
          <cell r="I53">
            <v>1</v>
          </cell>
          <cell r="K53">
            <v>1</v>
          </cell>
        </row>
        <row r="54">
          <cell r="A54" t="str">
            <v>ЗИЛ-450670</v>
          </cell>
          <cell r="C54">
            <v>130</v>
          </cell>
          <cell r="D54">
            <v>24</v>
          </cell>
          <cell r="F54">
            <v>0.67</v>
          </cell>
          <cell r="I54">
            <v>1</v>
          </cell>
          <cell r="K54">
            <v>1</v>
          </cell>
        </row>
        <row r="55">
          <cell r="A55" t="str">
            <v>ГАЗ-2752</v>
          </cell>
          <cell r="C55">
            <v>133.3</v>
          </cell>
          <cell r="D55">
            <v>24</v>
          </cell>
          <cell r="F55">
            <v>0.58</v>
          </cell>
          <cell r="I55">
            <v>1</v>
          </cell>
          <cell r="K55">
            <v>1</v>
          </cell>
        </row>
        <row r="56">
          <cell r="A56" t="str">
            <v>ГАЗ-2752</v>
          </cell>
          <cell r="C56">
            <v>133.3</v>
          </cell>
          <cell r="D56">
            <v>24</v>
          </cell>
          <cell r="F56">
            <v>1</v>
          </cell>
          <cell r="I56">
            <v>1</v>
          </cell>
          <cell r="K56">
            <v>1</v>
          </cell>
        </row>
        <row r="57">
          <cell r="A57" t="str">
            <v>УАЗ-390995</v>
          </cell>
          <cell r="C57">
            <v>112</v>
          </cell>
          <cell r="D57">
            <v>24</v>
          </cell>
          <cell r="F57">
            <v>0.58</v>
          </cell>
          <cell r="I57">
            <v>1</v>
          </cell>
          <cell r="K57">
            <v>1</v>
          </cell>
        </row>
        <row r="58">
          <cell r="A58" t="str">
            <v>VOLKSWAGEN 2EKZ CRAFTER</v>
          </cell>
          <cell r="C58">
            <v>109</v>
          </cell>
          <cell r="D58">
            <v>24</v>
          </cell>
          <cell r="F58">
            <v>0.58</v>
          </cell>
          <cell r="I58">
            <v>1</v>
          </cell>
          <cell r="K58">
            <v>1</v>
          </cell>
        </row>
        <row r="59">
          <cell r="A59" t="str">
            <v>ГАЗ-33086</v>
          </cell>
          <cell r="C59">
            <v>117</v>
          </cell>
          <cell r="D59">
            <v>24</v>
          </cell>
          <cell r="F59">
            <v>0.58</v>
          </cell>
          <cell r="I59">
            <v>1</v>
          </cell>
          <cell r="K59">
            <v>1</v>
          </cell>
        </row>
        <row r="60">
          <cell r="A60" t="str">
            <v>ГАЗ-2752</v>
          </cell>
          <cell r="C60">
            <v>133.3</v>
          </cell>
          <cell r="D60">
            <v>24</v>
          </cell>
          <cell r="F60">
            <v>0.5</v>
          </cell>
          <cell r="I60">
            <v>1</v>
          </cell>
          <cell r="K60">
            <v>1</v>
          </cell>
        </row>
        <row r="61">
          <cell r="A61" t="str">
            <v>КАМАЗ-65111</v>
          </cell>
          <cell r="C61">
            <v>245</v>
          </cell>
          <cell r="D61">
            <v>43</v>
          </cell>
          <cell r="F61">
            <v>1</v>
          </cell>
          <cell r="I61">
            <v>1</v>
          </cell>
          <cell r="K61">
            <v>1</v>
          </cell>
        </row>
        <row r="62">
          <cell r="A62" t="str">
            <v>УАЗ-390995</v>
          </cell>
          <cell r="C62">
            <v>112</v>
          </cell>
          <cell r="D62">
            <v>24</v>
          </cell>
          <cell r="F62">
            <v>0.2</v>
          </cell>
          <cell r="I62">
            <v>1</v>
          </cell>
          <cell r="K62">
            <v>1</v>
          </cell>
        </row>
        <row r="63">
          <cell r="A63" t="str">
            <v>ГАЗ-2752</v>
          </cell>
          <cell r="C63">
            <v>133.3</v>
          </cell>
          <cell r="D63">
            <v>24</v>
          </cell>
          <cell r="F63">
            <v>1</v>
          </cell>
          <cell r="I63">
            <v>1</v>
          </cell>
          <cell r="K63">
            <v>1</v>
          </cell>
        </row>
        <row r="64">
          <cell r="A64" t="str">
            <v>ГАЗ-2752</v>
          </cell>
          <cell r="C64">
            <v>133.3</v>
          </cell>
          <cell r="D64">
            <v>24</v>
          </cell>
          <cell r="F64">
            <v>0.08</v>
          </cell>
          <cell r="I64">
            <v>1</v>
          </cell>
          <cell r="K64">
            <v>1</v>
          </cell>
        </row>
        <row r="65">
          <cell r="A65" t="str">
            <v>ГАЗ-3302</v>
          </cell>
          <cell r="C65">
            <v>133.3</v>
          </cell>
          <cell r="D65">
            <v>24</v>
          </cell>
          <cell r="F65">
            <v>0.08</v>
          </cell>
          <cell r="I65">
            <v>1</v>
          </cell>
          <cell r="K65">
            <v>1</v>
          </cell>
        </row>
        <row r="66">
          <cell r="A66" t="str">
            <v>ГАЗ-32613А специальный "Лаборатория"</v>
          </cell>
          <cell r="C66">
            <v>140</v>
          </cell>
          <cell r="D66">
            <v>24</v>
          </cell>
          <cell r="F66">
            <v>1</v>
          </cell>
          <cell r="I66">
            <v>1</v>
          </cell>
          <cell r="K66">
            <v>1</v>
          </cell>
        </row>
        <row r="67">
          <cell r="A67" t="str">
            <v>ГАЗ-32613А специальный "Лаборатория"</v>
          </cell>
          <cell r="C67">
            <v>140</v>
          </cell>
          <cell r="D67">
            <v>24</v>
          </cell>
          <cell r="F67">
            <v>0.67</v>
          </cell>
          <cell r="I67">
            <v>1</v>
          </cell>
          <cell r="K67">
            <v>1</v>
          </cell>
        </row>
        <row r="68">
          <cell r="A68" t="str">
            <v>ГАЗ-32613А специальный "Лаборатория"</v>
          </cell>
          <cell r="C68">
            <v>140.1</v>
          </cell>
          <cell r="D68">
            <v>24</v>
          </cell>
          <cell r="F68">
            <v>0.25</v>
          </cell>
          <cell r="I68">
            <v>1</v>
          </cell>
          <cell r="K68">
            <v>1</v>
          </cell>
        </row>
        <row r="69">
          <cell r="A69" t="str">
            <v>ГАЗ-32613А специальный "Лаборатория"</v>
          </cell>
          <cell r="C69">
            <v>140.1</v>
          </cell>
          <cell r="D69">
            <v>24</v>
          </cell>
          <cell r="F69">
            <v>0.75</v>
          </cell>
          <cell r="I69">
            <v>1</v>
          </cell>
          <cell r="K69">
            <v>1</v>
          </cell>
        </row>
        <row r="70">
          <cell r="A70" t="str">
            <v>ГАЗ-32613А специальный "Лаборатория"</v>
          </cell>
          <cell r="C70">
            <v>140.1</v>
          </cell>
          <cell r="D70">
            <v>24</v>
          </cell>
          <cell r="F70">
            <v>1</v>
          </cell>
          <cell r="I70">
            <v>1</v>
          </cell>
          <cell r="K70">
            <v>1</v>
          </cell>
        </row>
        <row r="71">
          <cell r="A71" t="str">
            <v>ГАЗ-32613А специальный "Лаборатория"</v>
          </cell>
          <cell r="C71">
            <v>140.1</v>
          </cell>
          <cell r="D71">
            <v>24</v>
          </cell>
          <cell r="F71">
            <v>0.75</v>
          </cell>
          <cell r="I71">
            <v>1</v>
          </cell>
          <cell r="K71">
            <v>1</v>
          </cell>
        </row>
        <row r="72">
          <cell r="A72" t="str">
            <v>ГАЗ-48101В(БКМ-317-01)</v>
          </cell>
          <cell r="C72">
            <v>117</v>
          </cell>
          <cell r="D72">
            <v>24</v>
          </cell>
          <cell r="F72">
            <v>1</v>
          </cell>
          <cell r="I72">
            <v>1</v>
          </cell>
          <cell r="K72">
            <v>1</v>
          </cell>
        </row>
        <row r="73">
          <cell r="A73" t="str">
            <v>ГАЗ-48101В(БКМ-317-01)</v>
          </cell>
          <cell r="C73">
            <v>117</v>
          </cell>
          <cell r="D73">
            <v>24</v>
          </cell>
          <cell r="F73">
            <v>0.67</v>
          </cell>
          <cell r="I73">
            <v>1</v>
          </cell>
          <cell r="K73">
            <v>1</v>
          </cell>
        </row>
        <row r="74">
          <cell r="A74" t="str">
            <v>ГАЗ-3897</v>
          </cell>
          <cell r="C74">
            <v>119</v>
          </cell>
          <cell r="D74">
            <v>24</v>
          </cell>
          <cell r="F74">
            <v>0.855</v>
          </cell>
          <cell r="I74">
            <v>1</v>
          </cell>
          <cell r="K74">
            <v>1</v>
          </cell>
        </row>
        <row r="75">
          <cell r="A75" t="str">
            <v>ГАЗ-32591 Электротехническая лаборатория</v>
          </cell>
          <cell r="C75">
            <v>123.8</v>
          </cell>
          <cell r="D75">
            <v>24</v>
          </cell>
          <cell r="F75">
            <v>0.9</v>
          </cell>
          <cell r="I75">
            <v>1</v>
          </cell>
          <cell r="K75">
            <v>1</v>
          </cell>
        </row>
        <row r="76">
          <cell r="A76" t="str">
            <v>Ш-2705Л&gt;7 Электротехническая лаборатория</v>
          </cell>
          <cell r="C76">
            <v>123.8</v>
          </cell>
          <cell r="D76">
            <v>24</v>
          </cell>
          <cell r="F76">
            <v>0.92</v>
          </cell>
          <cell r="I76">
            <v>1</v>
          </cell>
          <cell r="K76">
            <v>1</v>
          </cell>
        </row>
        <row r="77">
          <cell r="A77" t="str">
            <v>Электротехническая лаборатория</v>
          </cell>
          <cell r="C77">
            <v>123.8</v>
          </cell>
          <cell r="D77">
            <v>24</v>
          </cell>
          <cell r="F77">
            <v>0.83</v>
          </cell>
          <cell r="I77">
            <v>1</v>
          </cell>
          <cell r="K77">
            <v>1</v>
          </cell>
        </row>
        <row r="78">
          <cell r="A78" t="str">
            <v>ГА1Л732СТ  Электротехническая лаборатория</v>
          </cell>
          <cell r="C78">
            <v>115.5</v>
          </cell>
          <cell r="D78">
            <v>24</v>
          </cell>
          <cell r="F78">
            <v>0.83</v>
          </cell>
          <cell r="I78">
            <v>1</v>
          </cell>
          <cell r="K78">
            <v>1</v>
          </cell>
        </row>
        <row r="79">
          <cell r="A79" t="str">
            <v>Электротехническая лаборатория</v>
          </cell>
          <cell r="C79">
            <v>117</v>
          </cell>
          <cell r="D79">
            <v>24</v>
          </cell>
          <cell r="F79">
            <v>0.83</v>
          </cell>
          <cell r="I79">
            <v>1</v>
          </cell>
          <cell r="K79">
            <v>1</v>
          </cell>
        </row>
        <row r="80">
          <cell r="A80" t="str">
            <v>УАЗ-396255</v>
          </cell>
          <cell r="C80">
            <v>112</v>
          </cell>
          <cell r="D80">
            <v>24</v>
          </cell>
          <cell r="F80">
            <v>0.5</v>
          </cell>
          <cell r="I80">
            <v>1</v>
          </cell>
          <cell r="K80">
            <v>1</v>
          </cell>
        </row>
        <row r="81">
          <cell r="A81" t="str">
            <v>TA3-2705V7 Электротехническая лаборатория</v>
          </cell>
          <cell r="C81">
            <v>123.8</v>
          </cell>
          <cell r="D81">
            <v>24</v>
          </cell>
          <cell r="F81">
            <v>1</v>
          </cell>
          <cell r="I81">
            <v>1</v>
          </cell>
          <cell r="K81">
            <v>1</v>
          </cell>
        </row>
        <row r="82">
          <cell r="A82" t="str">
            <v>ГАЗ-ЗЗЗОЗР передвижная мастерская</v>
          </cell>
          <cell r="C82">
            <v>117</v>
          </cell>
          <cell r="D82">
            <v>24</v>
          </cell>
          <cell r="F82">
            <v>0.2</v>
          </cell>
          <cell r="I82">
            <v>1</v>
          </cell>
          <cell r="K82">
            <v>1</v>
          </cell>
        </row>
        <row r="83">
          <cell r="A83" t="str">
            <v>Автобус ПАЗ-4234</v>
          </cell>
          <cell r="C83">
            <v>136</v>
          </cell>
          <cell r="D83">
            <v>24</v>
          </cell>
          <cell r="F83" t="str">
            <v>1</v>
          </cell>
          <cell r="I83">
            <v>1</v>
          </cell>
          <cell r="K83">
            <v>1</v>
          </cell>
        </row>
        <row r="84">
          <cell r="A84" t="str">
            <v>ГАЗ-22171</v>
          </cell>
          <cell r="C84">
            <v>133.3</v>
          </cell>
          <cell r="D84">
            <v>24</v>
          </cell>
          <cell r="F84">
            <v>0.5</v>
          </cell>
          <cell r="I84">
            <v>1</v>
          </cell>
          <cell r="K84">
            <v>1</v>
          </cell>
        </row>
        <row r="85">
          <cell r="A85" t="str">
            <v>Погрузчик JCB ЗСХ</v>
          </cell>
          <cell r="C85">
            <v>93</v>
          </cell>
          <cell r="D85">
            <v>18</v>
          </cell>
          <cell r="F85">
            <v>0.8</v>
          </cell>
          <cell r="I85">
            <v>1</v>
          </cell>
          <cell r="K85">
            <v>1</v>
          </cell>
        </row>
        <row r="86">
          <cell r="A86" t="str">
            <v>Подъемник монтажный ОПТ-9195</v>
          </cell>
          <cell r="C86">
            <v>81.09</v>
          </cell>
          <cell r="D86">
            <v>18</v>
          </cell>
          <cell r="F86" t="str">
            <v>1</v>
          </cell>
          <cell r="I86">
            <v>1</v>
          </cell>
          <cell r="K86">
            <v>1</v>
          </cell>
        </row>
        <row r="87">
          <cell r="A87" t="str">
            <v>МАВР-48852С</v>
          </cell>
          <cell r="C87">
            <v>117.2</v>
          </cell>
          <cell r="D87">
            <v>24</v>
          </cell>
          <cell r="F87">
            <v>0.5</v>
          </cell>
          <cell r="I87">
            <v>1</v>
          </cell>
          <cell r="K87">
            <v>1</v>
          </cell>
        </row>
        <row r="88">
          <cell r="A88" t="str">
            <v>МАВР-48852С</v>
          </cell>
          <cell r="C88">
            <v>117.2</v>
          </cell>
          <cell r="D88">
            <v>24</v>
          </cell>
          <cell r="F88">
            <v>0.6</v>
          </cell>
          <cell r="I88">
            <v>1</v>
          </cell>
          <cell r="K88">
            <v>1</v>
          </cell>
        </row>
        <row r="89">
          <cell r="A89" t="str">
            <v>МАВР-48852С</v>
          </cell>
          <cell r="C89">
            <v>117.2</v>
          </cell>
          <cell r="D89">
            <v>24</v>
          </cell>
          <cell r="F89">
            <v>0.5</v>
          </cell>
          <cell r="I89">
            <v>1</v>
          </cell>
          <cell r="K89">
            <v>1</v>
          </cell>
        </row>
        <row r="90">
          <cell r="A90" t="str">
            <v>MABP-58860D</v>
          </cell>
          <cell r="C90">
            <v>244.8</v>
          </cell>
          <cell r="D90">
            <v>43</v>
          </cell>
          <cell r="F90">
            <v>0.6</v>
          </cell>
          <cell r="I90">
            <v>1</v>
          </cell>
          <cell r="K90">
            <v>1</v>
          </cell>
        </row>
        <row r="91">
          <cell r="A91" t="str">
            <v>МАВР-48852Н</v>
          </cell>
          <cell r="C91">
            <v>117.2</v>
          </cell>
          <cell r="D91">
            <v>24</v>
          </cell>
          <cell r="F91" t="str">
            <v>1</v>
          </cell>
          <cell r="I91">
            <v>1</v>
          </cell>
          <cell r="K91">
            <v>1</v>
          </cell>
        </row>
        <row r="92">
          <cell r="A92" t="str">
            <v>МАВР-48852Н</v>
          </cell>
          <cell r="C92">
            <v>117.2</v>
          </cell>
          <cell r="D92">
            <v>24</v>
          </cell>
          <cell r="F92">
            <v>0.5</v>
          </cell>
          <cell r="I92">
            <v>1</v>
          </cell>
          <cell r="K92">
            <v>1</v>
          </cell>
        </row>
        <row r="93">
          <cell r="A93" t="str">
            <v>МАВР-48852Н</v>
          </cell>
          <cell r="C93">
            <v>117.2</v>
          </cell>
          <cell r="D93">
            <v>24</v>
          </cell>
          <cell r="F93" t="str">
            <v>1</v>
          </cell>
          <cell r="I93">
            <v>1</v>
          </cell>
          <cell r="K93">
            <v>1</v>
          </cell>
        </row>
        <row r="94">
          <cell r="A94" t="str">
            <v>МАВР-48852Н</v>
          </cell>
          <cell r="C94">
            <v>117.2</v>
          </cell>
          <cell r="D94">
            <v>24</v>
          </cell>
          <cell r="F94" t="str">
            <v>1</v>
          </cell>
          <cell r="I94">
            <v>1</v>
          </cell>
          <cell r="K94">
            <v>1</v>
          </cell>
        </row>
        <row r="95">
          <cell r="A95" t="str">
            <v>МАВР-48852Н</v>
          </cell>
          <cell r="C95">
            <v>117.2</v>
          </cell>
          <cell r="D95">
            <v>24</v>
          </cell>
          <cell r="F95">
            <v>0.58</v>
          </cell>
          <cell r="I95">
            <v>1</v>
          </cell>
          <cell r="K95">
            <v>1</v>
          </cell>
        </row>
        <row r="96">
          <cell r="A96" t="str">
            <v>Автоподъемник АП-18-07 на шасси ЗИЛ-433362</v>
          </cell>
          <cell r="C96">
            <v>128</v>
          </cell>
          <cell r="D96">
            <v>24</v>
          </cell>
          <cell r="F96" t="str">
            <v>1</v>
          </cell>
          <cell r="I96">
            <v>1</v>
          </cell>
          <cell r="K96">
            <v>1</v>
          </cell>
        </row>
        <row r="97">
          <cell r="A97" t="str">
            <v>Автоподъемник АП-18-07 на шасси ЗИЛ-433362</v>
          </cell>
          <cell r="C97">
            <v>128</v>
          </cell>
          <cell r="D97">
            <v>24</v>
          </cell>
          <cell r="F97">
            <v>0.5</v>
          </cell>
          <cell r="I97">
            <v>1</v>
          </cell>
          <cell r="K97">
            <v>1</v>
          </cell>
        </row>
        <row r="98">
          <cell r="A98" t="str">
            <v>Автоподъемник АП-18-07 на шасси ЗИЛ-433362</v>
          </cell>
          <cell r="C98">
            <v>128</v>
          </cell>
          <cell r="D98">
            <v>24</v>
          </cell>
          <cell r="F98">
            <v>0.8</v>
          </cell>
          <cell r="I98">
            <v>1</v>
          </cell>
          <cell r="K98">
            <v>1</v>
          </cell>
        </row>
        <row r="99">
          <cell r="A99" t="str">
            <v>ГАЗ-48101В(БКМ-317-01)</v>
          </cell>
          <cell r="C99">
            <v>117</v>
          </cell>
          <cell r="D99">
            <v>24</v>
          </cell>
          <cell r="F99">
            <v>0.25</v>
          </cell>
          <cell r="I99">
            <v>1</v>
          </cell>
          <cell r="K99">
            <v>1</v>
          </cell>
        </row>
        <row r="100">
          <cell r="A100" t="str">
            <v>ГАЗ-48101В(БКМ-317-01)</v>
          </cell>
          <cell r="C100">
            <v>117</v>
          </cell>
          <cell r="D100">
            <v>24</v>
          </cell>
          <cell r="F100">
            <v>0.75</v>
          </cell>
          <cell r="I100">
            <v>1</v>
          </cell>
          <cell r="K100">
            <v>1</v>
          </cell>
        </row>
        <row r="101">
          <cell r="A101" t="str">
            <v>ГАЗ-АПТ-17М</v>
          </cell>
          <cell r="C101">
            <v>117</v>
          </cell>
          <cell r="D101">
            <v>24</v>
          </cell>
          <cell r="F101">
            <v>0.58</v>
          </cell>
          <cell r="I101">
            <v>1</v>
          </cell>
          <cell r="K101">
            <v>1</v>
          </cell>
        </row>
        <row r="102">
          <cell r="A102" t="str">
            <v>ГАЗ-АПТ-17М</v>
          </cell>
          <cell r="C102">
            <v>117</v>
          </cell>
          <cell r="D102">
            <v>24</v>
          </cell>
          <cell r="F102">
            <v>0.6</v>
          </cell>
          <cell r="I102">
            <v>1</v>
          </cell>
          <cell r="K102">
            <v>1</v>
          </cell>
        </row>
        <row r="103">
          <cell r="A103" t="str">
            <v>Кран КС 557 13-1 на шасси КаМАЗ 53215-15</v>
          </cell>
          <cell r="C103">
            <v>225</v>
          </cell>
          <cell r="D103">
            <v>43</v>
          </cell>
          <cell r="F103">
            <v>0.5</v>
          </cell>
          <cell r="I103">
            <v>1</v>
          </cell>
          <cell r="K103">
            <v>1</v>
          </cell>
        </row>
        <row r="104">
          <cell r="A104" t="str">
            <v>Автоподъемник ПСС-131 -18Э на шасси ЗИЛ-433362</v>
          </cell>
          <cell r="C104">
            <v>128</v>
          </cell>
          <cell r="D104">
            <v>24</v>
          </cell>
          <cell r="F104">
            <v>1</v>
          </cell>
          <cell r="I104">
            <v>1</v>
          </cell>
          <cell r="K104">
            <v>1</v>
          </cell>
        </row>
        <row r="105">
          <cell r="A105" t="str">
            <v>ПСС-131-18Э на шасси ЗИ1 -433362</v>
          </cell>
          <cell r="C105">
            <v>128</v>
          </cell>
          <cell r="D105">
            <v>24</v>
          </cell>
          <cell r="F105">
            <v>1</v>
          </cell>
          <cell r="I105">
            <v>1</v>
          </cell>
          <cell r="K105">
            <v>1</v>
          </cell>
        </row>
        <row r="106">
          <cell r="A106" t="str">
            <v>МАЗ КС-3579-4-(02)</v>
          </cell>
          <cell r="C106">
            <v>227.1</v>
          </cell>
          <cell r="D106">
            <v>43</v>
          </cell>
          <cell r="F106">
            <v>0.3</v>
          </cell>
          <cell r="I106">
            <v>1</v>
          </cell>
          <cell r="K106">
            <v>1</v>
          </cell>
        </row>
        <row r="107">
          <cell r="A107" t="str">
            <v>БКМ-317А-01</v>
          </cell>
          <cell r="C107">
            <v>117</v>
          </cell>
          <cell r="D107">
            <v>24</v>
          </cell>
          <cell r="F107">
            <v>0.5</v>
          </cell>
          <cell r="I107">
            <v>1</v>
          </cell>
          <cell r="K107">
            <v>1</v>
          </cell>
        </row>
        <row r="108">
          <cell r="A108" t="str">
            <v>ПСС-131.17Э на шасси ГАЗ -33086</v>
          </cell>
          <cell r="C108">
            <v>117</v>
          </cell>
          <cell r="D108">
            <v>24</v>
          </cell>
          <cell r="F108">
            <v>1</v>
          </cell>
          <cell r="I108">
            <v>1</v>
          </cell>
          <cell r="K108">
            <v>1</v>
          </cell>
        </row>
        <row r="109">
          <cell r="A109" t="str">
            <v>ПСС-131.17Э на шасси ГАЗ -33086</v>
          </cell>
          <cell r="C109">
            <v>117</v>
          </cell>
          <cell r="D109">
            <v>24</v>
          </cell>
          <cell r="F109">
            <v>1</v>
          </cell>
          <cell r="I109">
            <v>1</v>
          </cell>
          <cell r="K109">
            <v>1</v>
          </cell>
        </row>
        <row r="110">
          <cell r="A110" t="str">
            <v>ПСС-131.17Э на шасси ГАЗ</v>
          </cell>
          <cell r="C110">
            <v>117</v>
          </cell>
          <cell r="D110">
            <v>24</v>
          </cell>
          <cell r="F110">
            <v>0.5</v>
          </cell>
          <cell r="I110">
            <v>1</v>
          </cell>
          <cell r="K110">
            <v>1</v>
          </cell>
        </row>
        <row r="111">
          <cell r="A111" t="str">
            <v>ПСС-131Л 7Э на шасси ГАЗ -33086</v>
          </cell>
          <cell r="C111">
            <v>117</v>
          </cell>
          <cell r="D111">
            <v>24</v>
          </cell>
          <cell r="F111">
            <v>0.2</v>
          </cell>
          <cell r="I111">
            <v>1</v>
          </cell>
          <cell r="K111">
            <v>1</v>
          </cell>
        </row>
        <row r="112">
          <cell r="A112" t="str">
            <v>ГАЗ-(БКМ-317-03)48101Н</v>
          </cell>
          <cell r="C112">
            <v>117.2</v>
          </cell>
          <cell r="D112">
            <v>24</v>
          </cell>
          <cell r="F112">
            <v>1</v>
          </cell>
          <cell r="I112">
            <v>1</v>
          </cell>
          <cell r="K112">
            <v>1</v>
          </cell>
        </row>
        <row r="113">
          <cell r="A113" t="str">
            <v>ПСС-131.17Э на шасси ЗИ1 -433362</v>
          </cell>
          <cell r="C113">
            <v>134</v>
          </cell>
          <cell r="D113">
            <v>24</v>
          </cell>
          <cell r="F113">
            <v>0.42</v>
          </cell>
          <cell r="I113">
            <v>1</v>
          </cell>
          <cell r="K113">
            <v>1</v>
          </cell>
        </row>
        <row r="114">
          <cell r="A114" t="str">
            <v>ПСС-131.17Э на шасси ГАЗ -3309</v>
          </cell>
          <cell r="C114">
            <v>119</v>
          </cell>
          <cell r="D114">
            <v>24</v>
          </cell>
          <cell r="F114">
            <v>0.33</v>
          </cell>
          <cell r="I114">
            <v>1</v>
          </cell>
          <cell r="K114">
            <v>1</v>
          </cell>
        </row>
        <row r="115">
          <cell r="A115" t="str">
            <v>ПСС-131.17Э на шасси ГАЗ -3307</v>
          </cell>
          <cell r="C115">
            <v>117.2</v>
          </cell>
          <cell r="D115">
            <v>24</v>
          </cell>
          <cell r="F115">
            <v>0.33</v>
          </cell>
          <cell r="I115">
            <v>1</v>
          </cell>
          <cell r="K115">
            <v>1</v>
          </cell>
        </row>
        <row r="116">
          <cell r="A116" t="str">
            <v>Автомобиль легковой HYUNDAI H-1 2.5 TCI SWB</v>
          </cell>
          <cell r="C116">
            <v>140</v>
          </cell>
          <cell r="D116">
            <v>29</v>
          </cell>
          <cell r="F116">
            <v>0</v>
          </cell>
          <cell r="I116">
            <v>1</v>
          </cell>
          <cell r="K116">
            <v>1</v>
          </cell>
        </row>
        <row r="117">
          <cell r="A117" t="str">
            <v>ПОДЪЕМНИК МОНТАЖНЫЙ ОПТ-9195</v>
          </cell>
          <cell r="C117">
            <v>81.09</v>
          </cell>
          <cell r="D117">
            <v>18</v>
          </cell>
          <cell r="F117">
            <v>0</v>
          </cell>
          <cell r="I117">
            <v>1</v>
          </cell>
          <cell r="K117">
            <v>1</v>
          </cell>
        </row>
        <row r="118">
          <cell r="A118" t="str">
            <v>Автогидроподъёмник телескопический ПСС-131.17Э (на шасси ГАЗ-433362)</v>
          </cell>
          <cell r="C118">
            <v>134</v>
          </cell>
          <cell r="D118">
            <v>24</v>
          </cell>
          <cell r="F118">
            <v>0</v>
          </cell>
          <cell r="I118">
            <v>1</v>
          </cell>
          <cell r="K118">
            <v>1</v>
          </cell>
        </row>
        <row r="119">
          <cell r="A119" t="str">
            <v>Автогидроподъёмник телескопический ПСС-131.17Э (на шасси ГАЗ-433362)</v>
          </cell>
          <cell r="C119">
            <v>134</v>
          </cell>
          <cell r="D119">
            <v>24</v>
          </cell>
          <cell r="F119">
            <v>0</v>
          </cell>
          <cell r="I119">
            <v>1</v>
          </cell>
          <cell r="K119">
            <v>1</v>
          </cell>
        </row>
        <row r="120">
          <cell r="A120" t="str">
            <v>Автомобиль легковой VOLKSWAGEN TRANSPORTER</v>
          </cell>
          <cell r="C120">
            <v>116</v>
          </cell>
          <cell r="D120">
            <v>29</v>
          </cell>
          <cell r="F120">
            <v>0</v>
          </cell>
          <cell r="I120">
            <v>1</v>
          </cell>
          <cell r="K120">
            <v>1</v>
          </cell>
        </row>
        <row r="121">
          <cell r="A121" t="str">
            <v>а/м Фольксваген Транспортер Комби</v>
          </cell>
          <cell r="C121">
            <v>116</v>
          </cell>
          <cell r="D121">
            <v>29</v>
          </cell>
          <cell r="F121">
            <v>0</v>
          </cell>
          <cell r="I121">
            <v>1</v>
          </cell>
          <cell r="K121">
            <v>1</v>
          </cell>
        </row>
        <row r="122">
          <cell r="A122" t="str">
            <v>Автомобиль UAZ HUNTER</v>
          </cell>
          <cell r="C122">
            <v>128</v>
          </cell>
          <cell r="D122">
            <v>24</v>
          </cell>
          <cell r="F122">
            <v>0</v>
          </cell>
          <cell r="I122">
            <v>0.6666666666666666</v>
          </cell>
          <cell r="K122">
            <v>1</v>
          </cell>
        </row>
        <row r="123">
          <cell r="A123" t="str">
            <v>Автомобиль UAZ HUNTER</v>
          </cell>
          <cell r="C123">
            <v>128</v>
          </cell>
          <cell r="D123">
            <v>24</v>
          </cell>
          <cell r="F123">
            <v>0</v>
          </cell>
          <cell r="I123">
            <v>0.5</v>
          </cell>
          <cell r="K123">
            <v>1</v>
          </cell>
        </row>
        <row r="124">
          <cell r="A124" t="str">
            <v>Автомобиль UAZ HUNTER</v>
          </cell>
          <cell r="C124">
            <v>128</v>
          </cell>
          <cell r="D124">
            <v>24</v>
          </cell>
          <cell r="F124">
            <v>0</v>
          </cell>
          <cell r="I124">
            <v>0.5</v>
          </cell>
          <cell r="K124">
            <v>1</v>
          </cell>
        </row>
        <row r="125">
          <cell r="A125" t="str">
            <v>Автомобиль UAZ HUNTER</v>
          </cell>
          <cell r="C125">
            <v>128</v>
          </cell>
          <cell r="D125">
            <v>24</v>
          </cell>
          <cell r="F125">
            <v>0</v>
          </cell>
          <cell r="I125">
            <v>0.16666666666666666</v>
          </cell>
          <cell r="K125">
            <v>1</v>
          </cell>
        </row>
        <row r="126">
          <cell r="A126" t="str">
            <v>Автомобиль UAZ HUNTER</v>
          </cell>
          <cell r="C126">
            <v>128</v>
          </cell>
          <cell r="D126">
            <v>24</v>
          </cell>
          <cell r="F126">
            <v>0</v>
          </cell>
          <cell r="I126">
            <v>0.16666666666666666</v>
          </cell>
          <cell r="K126">
            <v>1</v>
          </cell>
        </row>
        <row r="127">
          <cell r="A127" t="str">
            <v>Автомобиль "Соболь" на 7 мест ГАЗ 2752-441</v>
          </cell>
          <cell r="C127">
            <v>110</v>
          </cell>
          <cell r="D127">
            <v>24</v>
          </cell>
          <cell r="F127">
            <v>0</v>
          </cell>
          <cell r="I127">
            <v>0.75</v>
          </cell>
          <cell r="K127">
            <v>1</v>
          </cell>
        </row>
        <row r="128">
          <cell r="A128" t="str">
            <v>Лесной измельчитель веток MIDIFORST dt на базе трактора МТЗ 1523</v>
          </cell>
          <cell r="C128">
            <v>155</v>
          </cell>
          <cell r="D128">
            <v>18</v>
          </cell>
          <cell r="F128">
            <v>0</v>
          </cell>
          <cell r="I128">
            <v>0.75</v>
          </cell>
          <cell r="K128">
            <v>1</v>
          </cell>
        </row>
        <row r="129">
          <cell r="A129" t="str">
            <v>Вахтовый автомобильна шасси ГАЗ-33081</v>
          </cell>
          <cell r="C129">
            <v>117</v>
          </cell>
          <cell r="D129">
            <v>24</v>
          </cell>
          <cell r="F129">
            <v>0</v>
          </cell>
          <cell r="I129">
            <v>0.9166666666666666</v>
          </cell>
          <cell r="K129">
            <v>1</v>
          </cell>
        </row>
        <row r="130">
          <cell r="A130" t="str">
            <v>Бурильно-крановая машина БКМ-317А на базе ГАЗ-3308 дизель</v>
          </cell>
          <cell r="C130">
            <v>117</v>
          </cell>
          <cell r="D130">
            <v>24</v>
          </cell>
          <cell r="F130">
            <v>0</v>
          </cell>
          <cell r="I130">
            <v>0.8333333333333334</v>
          </cell>
          <cell r="K130">
            <v>1</v>
          </cell>
        </row>
        <row r="131">
          <cell r="A131" t="str">
            <v>Бурильно-крановая машина БКМ-317А на базе ГАЗ-3308 дизель</v>
          </cell>
          <cell r="C131">
            <v>117</v>
          </cell>
          <cell r="D131">
            <v>24</v>
          </cell>
          <cell r="F131">
            <v>0</v>
          </cell>
          <cell r="I131">
            <v>0.8333333333333334</v>
          </cell>
          <cell r="K131">
            <v>1</v>
          </cell>
        </row>
        <row r="132">
          <cell r="A132" t="str">
            <v>Кран-манипулятор FASSI FI50A.22 (на шасси ISUZU CYZ51QL)</v>
          </cell>
          <cell r="C132">
            <v>360</v>
          </cell>
          <cell r="D132">
            <v>50</v>
          </cell>
          <cell r="F132">
            <v>0</v>
          </cell>
          <cell r="I132">
            <v>0.8333333333333334</v>
          </cell>
          <cell r="K132">
            <v>1</v>
          </cell>
        </row>
        <row r="133">
          <cell r="A133" t="str">
            <v>Кран-манипулятор FASSI FI50A.22 (на шасси ISUZU CYZ51QL)</v>
          </cell>
          <cell r="C133">
            <v>360</v>
          </cell>
          <cell r="D133">
            <v>50</v>
          </cell>
          <cell r="F133">
            <v>0</v>
          </cell>
          <cell r="I133">
            <v>0.8333333333333334</v>
          </cell>
          <cell r="K133">
            <v>1</v>
          </cell>
        </row>
        <row r="134">
          <cell r="A134" t="str">
            <v>ВАЗ 21214</v>
          </cell>
          <cell r="C134">
            <v>81</v>
          </cell>
          <cell r="D134">
            <v>7</v>
          </cell>
          <cell r="F134">
            <v>0</v>
          </cell>
          <cell r="I134">
            <v>0.8333333333333334</v>
          </cell>
          <cell r="K134">
            <v>1</v>
          </cell>
        </row>
        <row r="135">
          <cell r="A135" t="str">
            <v>Автогидроподъёмник 481201 ПСС-121.22 </v>
          </cell>
          <cell r="C135">
            <v>150</v>
          </cell>
          <cell r="D135">
            <v>24</v>
          </cell>
          <cell r="F135">
            <v>0</v>
          </cell>
          <cell r="I135">
            <v>0.8333333333333334</v>
          </cell>
          <cell r="K135">
            <v>1</v>
          </cell>
        </row>
        <row r="136">
          <cell r="A136" t="str">
            <v>Автокран КС-35714 </v>
          </cell>
          <cell r="C136">
            <v>330</v>
          </cell>
          <cell r="D136">
            <v>50</v>
          </cell>
          <cell r="F136">
            <v>0</v>
          </cell>
          <cell r="I136">
            <v>0.8333333333333334</v>
          </cell>
          <cell r="K136">
            <v>1</v>
          </cell>
        </row>
        <row r="137">
          <cell r="A137" t="str">
            <v>Передвижная паровая установка ППУА-1600/100 на шасси КАМАЗ-43118</v>
          </cell>
          <cell r="B137" t="str">
            <v>Передвижная паровая установка ППУА-1600/100 на шасси КАМАЗ-43118</v>
          </cell>
          <cell r="C137">
            <v>245</v>
          </cell>
          <cell r="D137">
            <v>43</v>
          </cell>
          <cell r="F137">
            <v>0</v>
          </cell>
          <cell r="I137">
            <v>0</v>
          </cell>
          <cell r="K137">
            <v>0.8333333333333334</v>
          </cell>
        </row>
        <row r="138">
          <cell r="A138" t="str">
            <v>Бурильно-крановая машина БКМ-317А на базе ГАЗ-3308 дизель</v>
          </cell>
          <cell r="B138" t="str">
            <v>Бурильно-крановая машина БКМ-317А на базе ГАЗ-3308 дизель</v>
          </cell>
          <cell r="C138">
            <v>117</v>
          </cell>
          <cell r="D138">
            <v>24</v>
          </cell>
          <cell r="F138">
            <v>0</v>
          </cell>
          <cell r="I138">
            <v>0</v>
          </cell>
          <cell r="K138">
            <v>0.8333333333333334</v>
          </cell>
        </row>
        <row r="139">
          <cell r="A139" t="str">
            <v>Бурильно-крановая машина БКМ-317А на базе ГАЗ-3308 дизель</v>
          </cell>
          <cell r="B139" t="str">
            <v>Бурильно-крановая машина БКМ-317А на базе ГАЗ-3308 дизель</v>
          </cell>
          <cell r="C139">
            <v>117</v>
          </cell>
          <cell r="D139">
            <v>24</v>
          </cell>
          <cell r="F139">
            <v>0</v>
          </cell>
          <cell r="I139">
            <v>0</v>
          </cell>
          <cell r="K139">
            <v>0.8333333333333334</v>
          </cell>
        </row>
        <row r="140">
          <cell r="A140" t="str">
            <v>Бортовой тягач  (тентованный) КАМАЗ-43118 (6x6)</v>
          </cell>
          <cell r="B140" t="str">
            <v>Бортовой тягач  (тентованный) КАМАЗ-43118 (6x6)</v>
          </cell>
          <cell r="C140">
            <v>245</v>
          </cell>
          <cell r="D140">
            <v>43</v>
          </cell>
          <cell r="F140">
            <v>0</v>
          </cell>
          <cell r="I140">
            <v>0</v>
          </cell>
          <cell r="K140">
            <v>0.75</v>
          </cell>
        </row>
        <row r="141">
          <cell r="A141" t="str">
            <v>Бортовой тягач  (тентованный) КАМАЗ-43118 (6x6)</v>
          </cell>
          <cell r="B141" t="str">
            <v>Бортовой тягач  (тентованный) КАМАЗ-43118 (6x6)</v>
          </cell>
          <cell r="C141">
            <v>245</v>
          </cell>
          <cell r="D141">
            <v>43</v>
          </cell>
          <cell r="F141">
            <v>0</v>
          </cell>
          <cell r="I141">
            <v>0</v>
          </cell>
          <cell r="K141">
            <v>0.75</v>
          </cell>
        </row>
        <row r="142">
          <cell r="A142" t="str">
            <v> Лесной измельчитель веток (мульчер) MIDIFORST dt с дополнительным ротором  на базе трактора МТЗ 1523 MIDIFORST dt  на базе         МТЗ 1523                    </v>
          </cell>
          <cell r="B142" t="str">
            <v> Лесной измельчитель веток (мульчер) MIDIFORST dt с дополнительным ротором  на базе трактора МТЗ 1523 MIDIFORST dt  на базе         МТЗ 1523                    </v>
          </cell>
          <cell r="C142">
            <v>155</v>
          </cell>
          <cell r="D142">
            <v>18</v>
          </cell>
          <cell r="F142">
            <v>0</v>
          </cell>
          <cell r="I142">
            <v>0</v>
          </cell>
          <cell r="K142">
            <v>0.6666666666666666</v>
          </cell>
        </row>
        <row r="143">
          <cell r="A143" t="str">
            <v>Спецавтомобиль МАВР на шасси ГАЗ-3309</v>
          </cell>
          <cell r="B143" t="str">
            <v>Спецавтомобиль МАВР на шасси ГАЗ-3309</v>
          </cell>
          <cell r="C143">
            <v>119</v>
          </cell>
          <cell r="D143">
            <v>24</v>
          </cell>
          <cell r="F143">
            <v>0</v>
          </cell>
          <cell r="I143">
            <v>0</v>
          </cell>
          <cell r="K143">
            <v>0.5833333333333334</v>
          </cell>
        </row>
        <row r="144">
          <cell r="A144" t="str">
            <v>Спецавтомобиль МАВР на шасси ГАЗ-3309</v>
          </cell>
          <cell r="B144" t="str">
            <v>Спецавтомобиль МАВР на шасси ГАЗ-3309</v>
          </cell>
          <cell r="C144">
            <v>119</v>
          </cell>
          <cell r="D144">
            <v>24</v>
          </cell>
          <cell r="F144">
            <v>0</v>
          </cell>
          <cell r="I144">
            <v>0</v>
          </cell>
          <cell r="K144">
            <v>0.5833333333333334</v>
          </cell>
        </row>
        <row r="145">
          <cell r="A145" t="str">
            <v>Бурильно-крановая машина БКМ-317А на базе ГАЗ-3308 дизель</v>
          </cell>
          <cell r="B145" t="str">
            <v>Бурильно-крановая машина БКМ-317А на базе ГАЗ-3308 дизель</v>
          </cell>
          <cell r="C145">
            <v>117</v>
          </cell>
          <cell r="D145">
            <v>24</v>
          </cell>
          <cell r="F145">
            <v>0</v>
          </cell>
          <cell r="I145">
            <v>0</v>
          </cell>
          <cell r="K145">
            <v>0.5</v>
          </cell>
        </row>
        <row r="146">
          <cell r="A146" t="str">
            <v>Спецавтомобиль МАВР на шасси ГАЗ-3309</v>
          </cell>
          <cell r="B146" t="str">
            <v>Спецавтомобиль МАВР на шасси ГАЗ-3309</v>
          </cell>
          <cell r="C146">
            <v>119</v>
          </cell>
          <cell r="D146">
            <v>24</v>
          </cell>
          <cell r="F146">
            <v>0</v>
          </cell>
          <cell r="I146">
            <v>0</v>
          </cell>
          <cell r="K146">
            <v>0.5</v>
          </cell>
        </row>
        <row r="147">
          <cell r="A147" t="str">
            <v>Автокран КС-3579-4-02 15т. на базе МАЗ-5337 А2</v>
          </cell>
          <cell r="B147" t="str">
            <v>Автокран КС-3579-4-02 15т. на базе МАЗ-5337 А2</v>
          </cell>
          <cell r="C147">
            <v>230</v>
          </cell>
          <cell r="D147">
            <v>43</v>
          </cell>
          <cell r="F147">
            <v>0</v>
          </cell>
          <cell r="I147">
            <v>0</v>
          </cell>
          <cell r="K147">
            <v>0.5</v>
          </cell>
        </row>
        <row r="148">
          <cell r="A148" t="str">
            <v>Вахтовый автомобиль на шасси ГАЗ-33081</v>
          </cell>
          <cell r="B148" t="str">
            <v>Вахтовый автомобиль на шасси ГАЗ-33081</v>
          </cell>
          <cell r="C148">
            <v>117</v>
          </cell>
          <cell r="D148">
            <v>24</v>
          </cell>
          <cell r="F148">
            <v>0</v>
          </cell>
          <cell r="I148">
            <v>0</v>
          </cell>
          <cell r="K148">
            <v>0.4166666666666667</v>
          </cell>
        </row>
        <row r="149">
          <cell r="A149" t="str">
            <v>Электротехническая лаборатория ЛК-10 (на шасси ГАЗ-27057)</v>
          </cell>
          <cell r="B149" t="str">
            <v>Электротехническая лаборатория ЛК-10 (на шасси ГАЗ-27057)</v>
          </cell>
          <cell r="C149">
            <v>140</v>
          </cell>
          <cell r="D149">
            <v>24</v>
          </cell>
          <cell r="F149">
            <v>0</v>
          </cell>
          <cell r="I149">
            <v>0</v>
          </cell>
          <cell r="K149">
            <v>0.4166666666666667</v>
          </cell>
        </row>
        <row r="150">
          <cell r="A150" t="str">
            <v>Автокран КС-3579-4-02 15т. на базе МАЗ-5337 А2</v>
          </cell>
          <cell r="B150" t="str">
            <v>Автокран КС-3579-4-02 15т. на базе МАЗ-5337 А2</v>
          </cell>
          <cell r="C150">
            <v>230</v>
          </cell>
          <cell r="D150">
            <v>43</v>
          </cell>
          <cell r="F150">
            <v>0</v>
          </cell>
          <cell r="I150">
            <v>0</v>
          </cell>
          <cell r="K150">
            <v>0.4166666666666667</v>
          </cell>
        </row>
        <row r="151">
          <cell r="A151" t="str">
            <v>Бурильно-крановая машина БКМ-317А на базе ГАЗ-3308 дизель</v>
          </cell>
          <cell r="B151" t="str">
            <v>Бурильно-крановая машина БКМ-317А на базе ГАЗ-3308 дизель</v>
          </cell>
          <cell r="C151">
            <v>117</v>
          </cell>
          <cell r="D151">
            <v>24</v>
          </cell>
          <cell r="F151">
            <v>0</v>
          </cell>
          <cell r="I151">
            <v>0</v>
          </cell>
          <cell r="K151">
            <v>0.3333333333333333</v>
          </cell>
        </row>
        <row r="152">
          <cell r="A152" t="str">
            <v>Электротехническая лаборатория ЛК-10 (на шасси ГАЗ-27057)</v>
          </cell>
          <cell r="B152" t="str">
            <v>Электротехническая лаборатория ЛК-10 (на шасси ГАЗ-27057)</v>
          </cell>
          <cell r="C152">
            <v>140</v>
          </cell>
          <cell r="D152">
            <v>24</v>
          </cell>
          <cell r="F152">
            <v>0</v>
          </cell>
          <cell r="I152">
            <v>0</v>
          </cell>
          <cell r="K152">
            <v>0.3333333333333333</v>
          </cell>
        </row>
        <row r="153">
          <cell r="A153" t="str">
            <v>Бурильно-крановая машина БКМ-317А на базе ГАЗ-3308 дизель</v>
          </cell>
          <cell r="B153" t="str">
            <v>Бурильно-крановая машина БКМ-317А на базе ГАЗ-3308 дизель</v>
          </cell>
          <cell r="C153">
            <v>117</v>
          </cell>
          <cell r="D153">
            <v>24</v>
          </cell>
          <cell r="F153">
            <v>0</v>
          </cell>
          <cell r="I153">
            <v>0</v>
          </cell>
          <cell r="K153">
            <v>0.3333333333333333</v>
          </cell>
        </row>
        <row r="154">
          <cell r="A154" t="str">
            <v>Бурильно-крановая машина БКМ-317А на базе ГАЗ-3308 дизель</v>
          </cell>
          <cell r="B154" t="str">
            <v>Бурильно-крановая машина БКМ-317А на базе ГАЗ-3308 дизель</v>
          </cell>
          <cell r="C154">
            <v>117</v>
          </cell>
          <cell r="D154">
            <v>24</v>
          </cell>
          <cell r="F154">
            <v>0</v>
          </cell>
          <cell r="I154">
            <v>0</v>
          </cell>
          <cell r="K154">
            <v>0.3333333333333333</v>
          </cell>
        </row>
        <row r="155">
          <cell r="A155" t="str">
            <v>Автокран КС-3579-4-02 15т. на базе МАЗ-5337 А2</v>
          </cell>
          <cell r="B155" t="str">
            <v>Автокран КС-3579-4-02 15т. на базе МАЗ-5337 А2</v>
          </cell>
          <cell r="C155">
            <v>230</v>
          </cell>
          <cell r="D155">
            <v>43</v>
          </cell>
          <cell r="F155">
            <v>0</v>
          </cell>
          <cell r="I155">
            <v>0</v>
          </cell>
          <cell r="K155">
            <v>0.3333333333333333</v>
          </cell>
        </row>
        <row r="156">
          <cell r="A156" t="str">
            <v>Автомобиль "Соболь" на 7 мест ГАЗ 2752-441</v>
          </cell>
          <cell r="B156" t="str">
            <v>Автомобиль "Соболь" на 7 мест ГАЗ 2752-441</v>
          </cell>
          <cell r="C156">
            <v>110</v>
          </cell>
          <cell r="D156">
            <v>24</v>
          </cell>
          <cell r="F156">
            <v>0</v>
          </cell>
          <cell r="I156">
            <v>0</v>
          </cell>
          <cell r="K156">
            <v>0.3333333333333333</v>
          </cell>
        </row>
        <row r="157">
          <cell r="A157" t="str">
            <v>Автомобиль "Соболь" на 7 мест ГАЗ 2752-441</v>
          </cell>
          <cell r="B157" t="str">
            <v>Автомобиль "Соболь" на 7 мест ГАЗ 2752-441</v>
          </cell>
          <cell r="C157">
            <v>110</v>
          </cell>
          <cell r="D157">
            <v>24</v>
          </cell>
          <cell r="F157">
            <v>0</v>
          </cell>
          <cell r="I157">
            <v>0</v>
          </cell>
          <cell r="K157">
            <v>0.4166666666666667</v>
          </cell>
        </row>
        <row r="158">
          <cell r="A158" t="str">
            <v>Электротехническая лаборатория ЛК-10 (на шасси ГАЗ-3308)</v>
          </cell>
          <cell r="B158" t="str">
            <v>Электротехническая лаборатория ЛК-10 (на шасси ГАЗ-3308)</v>
          </cell>
          <cell r="C158">
            <v>117</v>
          </cell>
          <cell r="D158">
            <v>24</v>
          </cell>
          <cell r="F158">
            <v>0</v>
          </cell>
          <cell r="I158">
            <v>0</v>
          </cell>
          <cell r="K158">
            <v>0.4166666666666667</v>
          </cell>
        </row>
        <row r="159">
          <cell r="A159" t="str">
            <v>Электротехническая лаборатория ЛК-10 (на шасси ГАЗ-3308)</v>
          </cell>
          <cell r="B159" t="str">
            <v>Электротехническая лаборатория ЛК-10 (на шасси ГАЗ-3308)</v>
          </cell>
          <cell r="C159">
            <v>117</v>
          </cell>
          <cell r="D159">
            <v>24</v>
          </cell>
          <cell r="F159">
            <v>0</v>
          </cell>
          <cell r="I159">
            <v>0</v>
          </cell>
          <cell r="K159">
            <v>0.25</v>
          </cell>
        </row>
        <row r="160">
          <cell r="A160" t="str">
            <v>Бурильно-крановая машина БКМ-317А на базе ГАЗ-3308 дизель</v>
          </cell>
          <cell r="B160" t="str">
            <v>Бурильно-крановая машина БКМ-317А на базе ГАЗ-3308 дизель</v>
          </cell>
          <cell r="C160">
            <v>117</v>
          </cell>
          <cell r="D160">
            <v>24</v>
          </cell>
          <cell r="F160">
            <v>0</v>
          </cell>
          <cell r="I160">
            <v>0</v>
          </cell>
          <cell r="K160">
            <v>0.16666666666666666</v>
          </cell>
        </row>
        <row r="161">
          <cell r="A161" t="str">
            <v>Автокран КС-3579-4-02 15т. на базе МАЗ-5337 А2</v>
          </cell>
          <cell r="B161" t="str">
            <v>Автокран КС-3579-4-02 15т. на базе МАЗ-5337 А2</v>
          </cell>
          <cell r="C161">
            <v>230</v>
          </cell>
          <cell r="D161">
            <v>43</v>
          </cell>
          <cell r="F161">
            <v>0</v>
          </cell>
          <cell r="I161">
            <v>0</v>
          </cell>
          <cell r="K161">
            <v>0.08333333333333333</v>
          </cell>
        </row>
        <row r="162">
          <cell r="A162" t="str">
            <v>Бурильно-крановая машина БКМ-317А на базе ГАЗ-3308 дизель</v>
          </cell>
          <cell r="B162" t="str">
            <v>Бурильно-крановая машина БКМ-317А на базе ГАЗ-3308 дизель</v>
          </cell>
          <cell r="C162">
            <v>117</v>
          </cell>
          <cell r="D162">
            <v>24</v>
          </cell>
          <cell r="F162">
            <v>0</v>
          </cell>
          <cell r="I162">
            <v>0</v>
          </cell>
          <cell r="K162">
            <v>0.08333333333333333</v>
          </cell>
        </row>
        <row r="163">
          <cell r="A163" t="str">
            <v>Спецавтомобиль МАВР на шасси ГАЗ-3309</v>
          </cell>
          <cell r="B163" t="str">
            <v>Спецавтомобиль МАВР на шасси ГАЗ-3309</v>
          </cell>
          <cell r="C163">
            <v>119</v>
          </cell>
          <cell r="D163">
            <v>24</v>
          </cell>
          <cell r="F163">
            <v>0</v>
          </cell>
          <cell r="I163">
            <v>0</v>
          </cell>
          <cell r="K163">
            <v>0.16666666666666666</v>
          </cell>
        </row>
        <row r="164">
          <cell r="A164" t="str">
            <v>Спецавтомобиль МАВР на шасси ГАЗ-3309</v>
          </cell>
          <cell r="B164" t="str">
            <v>Спецавтомобиль МАВР на шасси ГАЗ-3309</v>
          </cell>
          <cell r="C164">
            <v>119</v>
          </cell>
          <cell r="D164">
            <v>24</v>
          </cell>
          <cell r="F164">
            <v>0</v>
          </cell>
          <cell r="I164">
            <v>0</v>
          </cell>
          <cell r="K164">
            <v>0.3333333333333333</v>
          </cell>
        </row>
        <row r="165">
          <cell r="A165" t="str">
            <v>Автогидроподъёмник телескопический                         (с кабиной на 5 мест) ПСС-131.17Э (на шасси ГАЗ-3307)</v>
          </cell>
          <cell r="B165" t="str">
            <v>Автогидроподъёмник телескопический                         (с кабиной на 5 мест) ПСС-131.17Э (на шасси ГАЗ-3307)</v>
          </cell>
          <cell r="C165">
            <v>111.5</v>
          </cell>
          <cell r="D165">
            <v>24</v>
          </cell>
          <cell r="F165">
            <v>0</v>
          </cell>
          <cell r="I165">
            <v>0</v>
          </cell>
          <cell r="K165">
            <v>0.4166666666666667</v>
          </cell>
        </row>
        <row r="166">
          <cell r="A166" t="str">
            <v>Спецавтомобиль МАВР-48852Н на базе ГАЗ-33081-73 "Садко"</v>
          </cell>
          <cell r="B166" t="str">
            <v>Спецавтомобиль МАВР-48852Н на базе ГАЗ-33081-73 "Садко"</v>
          </cell>
          <cell r="C166">
            <v>117.2</v>
          </cell>
          <cell r="D166">
            <v>24</v>
          </cell>
          <cell r="F166">
            <v>0</v>
          </cell>
          <cell r="I166">
            <v>0</v>
          </cell>
          <cell r="K166">
            <v>0.5833333333333334</v>
          </cell>
        </row>
        <row r="167">
          <cell r="A167" t="str">
            <v>Автомобиль "Соболь" на 7 мест ГАЗ 2752-441</v>
          </cell>
          <cell r="B167" t="str">
            <v>Автомобиль "Соболь" на 7 мест ГАЗ 2752-441</v>
          </cell>
          <cell r="C167">
            <v>110</v>
          </cell>
          <cell r="D167">
            <v>24</v>
          </cell>
          <cell r="F167">
            <v>0</v>
          </cell>
          <cell r="I167">
            <v>0</v>
          </cell>
          <cell r="K167">
            <v>0.6666666666666666</v>
          </cell>
        </row>
        <row r="168">
          <cell r="A168" t="str">
            <v>Электротехническая лаборатория ЛК-10 (на шасси ГАЗ-27057)</v>
          </cell>
          <cell r="B168" t="str">
            <v>Электротехническая лаборатория ЛК-10 (на шасси ГАЗ-27057)</v>
          </cell>
          <cell r="C168">
            <v>140</v>
          </cell>
          <cell r="D168">
            <v>24</v>
          </cell>
          <cell r="F168">
            <v>0</v>
          </cell>
          <cell r="I168">
            <v>0</v>
          </cell>
          <cell r="K168">
            <v>0.75</v>
          </cell>
        </row>
        <row r="169">
          <cell r="A169" t="str">
            <v>Спецавтомобиль МАВР на шасси ГАЗ-3309</v>
          </cell>
          <cell r="B169" t="str">
            <v>Спецавтомобиль МАВР на шасси ГАЗ-3309</v>
          </cell>
          <cell r="C169">
            <v>119</v>
          </cell>
          <cell r="D169">
            <v>24</v>
          </cell>
          <cell r="F169">
            <v>0</v>
          </cell>
          <cell r="I169">
            <v>0</v>
          </cell>
          <cell r="K169">
            <v>0.8333333333333334</v>
          </cell>
        </row>
        <row r="170">
          <cell r="A170" t="str">
            <v>Спецавтомобиль МАВР на шасси ГАЗ-3309</v>
          </cell>
          <cell r="B170" t="str">
            <v>Спецавтомобиль МАВР на шасси ГАЗ-3309</v>
          </cell>
          <cell r="C170">
            <v>119</v>
          </cell>
          <cell r="D170">
            <v>24</v>
          </cell>
          <cell r="F170">
            <v>0</v>
          </cell>
          <cell r="I170">
            <v>0</v>
          </cell>
          <cell r="K170">
            <v>0.9166666666666666</v>
          </cell>
        </row>
        <row r="171">
          <cell r="A171" t="str">
            <v>Автомобиль "Соболь" на 7 мест ГАЗ 2752-441</v>
          </cell>
          <cell r="B171" t="str">
            <v>Автомобиль "Соболь" на 7 мест ГАЗ 2752-441</v>
          </cell>
          <cell r="C171">
            <v>110</v>
          </cell>
          <cell r="D171">
            <v>24</v>
          </cell>
          <cell r="F171">
            <v>0</v>
          </cell>
          <cell r="I171">
            <v>0</v>
          </cell>
          <cell r="K171">
            <v>0.9166666666666666</v>
          </cell>
        </row>
        <row r="172">
          <cell r="A172" t="str">
            <v>Автомобиль "Соболь" на 7 мест ГАЗ 2752-441</v>
          </cell>
          <cell r="B172" t="str">
            <v>Автомобиль "Соболь" на 7 мест ГАЗ 2752-441</v>
          </cell>
          <cell r="C172">
            <v>110</v>
          </cell>
          <cell r="D172">
            <v>24</v>
          </cell>
          <cell r="F172">
            <v>0</v>
          </cell>
          <cell r="I172">
            <v>0</v>
          </cell>
          <cell r="K172">
            <v>1</v>
          </cell>
        </row>
        <row r="173">
          <cell r="A173" t="str">
            <v>Автокран КС-3579-4-02 15т. на базе МАЗ-5337 А2</v>
          </cell>
          <cell r="B173" t="str">
            <v>Автокран КС-3579-4-02 15т. на базе МАЗ-5337 А2</v>
          </cell>
          <cell r="C173">
            <v>230</v>
          </cell>
          <cell r="D173">
            <v>43</v>
          </cell>
          <cell r="F173">
            <v>0</v>
          </cell>
          <cell r="I173">
            <v>0</v>
          </cell>
          <cell r="K173">
            <v>1</v>
          </cell>
        </row>
        <row r="174">
          <cell r="A174" t="str">
            <v>Электротехническая лаборатория ЛК-10 (на шасси ГАЗ-3308)</v>
          </cell>
          <cell r="B174" t="str">
            <v>Электротехническая лаборатория ЛК-10 (на шасси ГАЗ-3308)</v>
          </cell>
          <cell r="C174">
            <v>119</v>
          </cell>
          <cell r="D174">
            <v>24</v>
          </cell>
          <cell r="F174">
            <v>0</v>
          </cell>
          <cell r="I174">
            <v>0</v>
          </cell>
          <cell r="K174">
            <v>0.9166666666666666</v>
          </cell>
        </row>
        <row r="175">
          <cell r="A175" t="str">
            <v>Спецавтомобиль МАВР на шасси ГАЗ-3309</v>
          </cell>
          <cell r="B175" t="str">
            <v>Спецавтомобиль МАВР на шасси ГАЗ-3309</v>
          </cell>
          <cell r="C175">
            <v>119</v>
          </cell>
          <cell r="D175">
            <v>24</v>
          </cell>
          <cell r="F175">
            <v>0</v>
          </cell>
          <cell r="I175">
            <v>0</v>
          </cell>
          <cell r="K175">
            <v>0.9166666666666666</v>
          </cell>
        </row>
        <row r="176">
          <cell r="A176" t="str">
            <v>Автомобиль "Соболь" на 7 мест ГАЗ 2752-441</v>
          </cell>
          <cell r="B176" t="str">
            <v>Автомобиль "Соболь" на 7 мест ГАЗ 2752-441</v>
          </cell>
          <cell r="C176">
            <v>110</v>
          </cell>
          <cell r="D176">
            <v>24</v>
          </cell>
          <cell r="F176">
            <v>0</v>
          </cell>
          <cell r="I176">
            <v>0</v>
          </cell>
          <cell r="K176">
            <v>0.9166666666666666</v>
          </cell>
        </row>
        <row r="177">
          <cell r="A177" t="str">
            <v>Добавить</v>
          </cell>
        </row>
        <row r="178">
          <cell r="A178" t="str">
            <v>Всего транспортный налог</v>
          </cell>
          <cell r="C178" t="str">
            <v>х</v>
          </cell>
          <cell r="D178" t="str">
            <v>х</v>
          </cell>
          <cell r="F178" t="str">
            <v>х</v>
          </cell>
          <cell r="I178" t="str">
            <v>х</v>
          </cell>
          <cell r="K178" t="str">
            <v>х</v>
          </cell>
        </row>
      </sheetData>
      <sheetData sheetId="25">
        <row r="6">
          <cell r="B6" t="str">
            <v>x</v>
          </cell>
          <cell r="D6" t="str">
            <v>x</v>
          </cell>
        </row>
        <row r="7">
          <cell r="B7" t="str">
            <v>x</v>
          </cell>
          <cell r="D7" t="str">
            <v>x</v>
          </cell>
        </row>
        <row r="8">
          <cell r="B8" t="str">
            <v>x</v>
          </cell>
          <cell r="D8" t="str">
            <v>x</v>
          </cell>
        </row>
        <row r="10">
          <cell r="A10" t="str">
            <v>договор  с _____ от_____№  __ на_________</v>
          </cell>
          <cell r="B10" t="str">
            <v>x</v>
          </cell>
          <cell r="D10" t="str">
            <v>x</v>
          </cell>
        </row>
        <row r="11">
          <cell r="A11" t="str">
            <v>договор  с _____ от_____№  __ на_________</v>
          </cell>
          <cell r="B11" t="str">
            <v>x</v>
          </cell>
          <cell r="D11" t="str">
            <v>x</v>
          </cell>
        </row>
        <row r="12">
          <cell r="A12" t="str">
            <v>договор  с _____ от_____№  __ на_________</v>
          </cell>
          <cell r="B12" t="str">
            <v>x</v>
          </cell>
          <cell r="D12" t="str">
            <v>x</v>
          </cell>
        </row>
        <row r="15">
          <cell r="A15" t="str">
            <v>Техническая документация, литература по охране труда</v>
          </cell>
          <cell r="B15" t="str">
            <v>x</v>
          </cell>
          <cell r="D15" t="str">
            <v>x</v>
          </cell>
          <cell r="E15">
            <v>52.076573816155985</v>
          </cell>
          <cell r="F15">
            <v>55.93024027855153</v>
          </cell>
        </row>
        <row r="16">
          <cell r="A16" t="str">
            <v>Аптечки, противогазы для охраны труда</v>
          </cell>
          <cell r="B16" t="str">
            <v>x</v>
          </cell>
          <cell r="D16" t="str">
            <v>x</v>
          </cell>
          <cell r="E16">
            <v>15.850529247910863</v>
          </cell>
          <cell r="F16">
            <v>17.023468412256268</v>
          </cell>
        </row>
        <row r="17">
          <cell r="A17" t="str">
            <v>прочие мероприятия по ОТ и ТБ________</v>
          </cell>
          <cell r="B17" t="str">
            <v>x</v>
          </cell>
          <cell r="D17" t="str">
            <v>x</v>
          </cell>
          <cell r="F17">
            <v>131.1</v>
          </cell>
        </row>
      </sheetData>
      <sheetData sheetId="26">
        <row r="7">
          <cell r="A7" t="str">
            <v>договор  с  ООО "СтройИнвестГарант" от 02.07.08 г. №СИГ/06-08 </v>
          </cell>
          <cell r="B7" t="str">
            <v>x</v>
          </cell>
          <cell r="C7">
            <v>5825.019990000002</v>
          </cell>
          <cell r="D7" t="str">
            <v>x</v>
          </cell>
        </row>
        <row r="8">
          <cell r="A8" t="str">
            <v>договор  с ООО "Гарант-Формула"  от 01.02.09 г. № 373/12/08-р </v>
          </cell>
          <cell r="B8" t="str">
            <v>x</v>
          </cell>
          <cell r="C8">
            <v>6308.5</v>
          </cell>
          <cell r="D8" t="str">
            <v>x</v>
          </cell>
        </row>
        <row r="9">
          <cell r="A9" t="str">
            <v>договор  с ООО "Стройкомплект"  от 30.12.08 г. № 11/02/09-р</v>
          </cell>
          <cell r="B9" t="str">
            <v>x</v>
          </cell>
          <cell r="C9">
            <v>385</v>
          </cell>
          <cell r="D9" t="str">
            <v>x</v>
          </cell>
        </row>
        <row r="10">
          <cell r="A10" t="str">
            <v>договор с ООО "УК "Эверест Эссет Менеджмент" №ДА-38 от 30.12.2009</v>
          </cell>
          <cell r="B10" t="str">
            <v>x</v>
          </cell>
          <cell r="C10">
            <v>15.95134</v>
          </cell>
          <cell r="D10" t="str">
            <v>x</v>
          </cell>
          <cell r="E10">
            <v>2966.9491525423728</v>
          </cell>
          <cell r="F10">
            <v>0</v>
          </cell>
        </row>
        <row r="11">
          <cell r="A11" t="str">
            <v>договор с ООО "УК "Эверест Эссет Менеджмент" №ДА-39 от 23.12.2009</v>
          </cell>
          <cell r="B11" t="str">
            <v>x</v>
          </cell>
          <cell r="C11">
            <v>100.96355</v>
          </cell>
          <cell r="D11" t="str">
            <v>x</v>
          </cell>
          <cell r="E11">
            <v>12456.77966101695</v>
          </cell>
          <cell r="F11">
            <v>0</v>
          </cell>
        </row>
        <row r="12">
          <cell r="A12" t="str">
            <v>договор с ООО "УК "Эверест Эссет Менеджмент" №ДА-51 от 26.02.2010</v>
          </cell>
          <cell r="B12" t="str">
            <v>x</v>
          </cell>
          <cell r="D12" t="str">
            <v>x</v>
          </cell>
          <cell r="E12">
            <v>5473.728813559323</v>
          </cell>
          <cell r="F12">
            <v>0</v>
          </cell>
        </row>
        <row r="13">
          <cell r="A13" t="str">
            <v>договор с ООО "УК "Эверест Эссет Менеджмент" №ДА-52 от 26.02.2010</v>
          </cell>
          <cell r="B13" t="str">
            <v>x</v>
          </cell>
          <cell r="D13" t="str">
            <v>x</v>
          </cell>
          <cell r="E13">
            <v>6753.813559322034</v>
          </cell>
          <cell r="F13">
            <v>7766.88343</v>
          </cell>
        </row>
        <row r="14">
          <cell r="A14" t="str">
            <v>договор с ООО "УК "Эверест Эссет Менеджмент" №ДА-53 от 26.02.2010</v>
          </cell>
          <cell r="B14" t="str">
            <v>x</v>
          </cell>
          <cell r="D14" t="str">
            <v>x</v>
          </cell>
          <cell r="E14">
            <v>6317.796610169492</v>
          </cell>
          <cell r="F14">
            <v>27600.0192</v>
          </cell>
        </row>
        <row r="15">
          <cell r="A15" t="str">
            <v>договор с ООО "ООО "ВИДНОЕ-СИТИ XXI ВЕК"  №ДА-53 от 26.02.2010 №04-02.10 от 01.02.2010 г. </v>
          </cell>
          <cell r="B15" t="str">
            <v>x</v>
          </cell>
          <cell r="D15" t="str">
            <v>x</v>
          </cell>
          <cell r="E15">
            <v>1735.322033898305</v>
          </cell>
          <cell r="F15">
            <v>1863.73586440678</v>
          </cell>
        </row>
        <row r="18">
          <cell r="A18" t="str">
            <v>договор  с _____ от_____№  __ </v>
          </cell>
          <cell r="B18" t="str">
            <v>x</v>
          </cell>
          <cell r="D18" t="str">
            <v>x</v>
          </cell>
        </row>
        <row r="19">
          <cell r="A19" t="str">
            <v>договор  с _____ от_____№  __ </v>
          </cell>
          <cell r="B19" t="str">
            <v>x</v>
          </cell>
          <cell r="D19" t="str">
            <v>x</v>
          </cell>
        </row>
        <row r="20">
          <cell r="A20" t="str">
            <v>договор  с _____ от_____№  __ </v>
          </cell>
          <cell r="B20" t="str">
            <v>x</v>
          </cell>
          <cell r="D20" t="str">
            <v>x</v>
          </cell>
        </row>
        <row r="21">
          <cell r="A21" t="str">
            <v>договор  с _____ от_____№  __ </v>
          </cell>
          <cell r="B21" t="str">
            <v>x</v>
          </cell>
          <cell r="D21" t="str">
            <v>x</v>
          </cell>
        </row>
        <row r="24">
          <cell r="A24" t="str">
            <v>ЗАО "ЗетЛизинг"</v>
          </cell>
          <cell r="B24" t="str">
            <v>x</v>
          </cell>
          <cell r="C24">
            <v>9391.023651811</v>
          </cell>
          <cell r="D24" t="str">
            <v>x</v>
          </cell>
        </row>
        <row r="25">
          <cell r="A25" t="str">
            <v>№0203/02/Л-07  ЗАО "ЗетЛизинг"</v>
          </cell>
          <cell r="B25" t="str">
            <v>x</v>
          </cell>
          <cell r="C25">
            <v>381.325650121065</v>
          </cell>
          <cell r="D25" t="str">
            <v>x</v>
          </cell>
          <cell r="E25">
            <v>258.605561743341</v>
          </cell>
        </row>
        <row r="26">
          <cell r="A26" t="str">
            <v>№2303/01/Л-07  ЗАО "ЗетЛизинг"</v>
          </cell>
          <cell r="B26" t="str">
            <v>x</v>
          </cell>
          <cell r="C26">
            <v>412.448876513317</v>
          </cell>
          <cell r="D26" t="str">
            <v>x</v>
          </cell>
          <cell r="E26">
            <v>309.544473365617</v>
          </cell>
        </row>
        <row r="27">
          <cell r="A27" t="str">
            <v>№1405/01/Л-07 ЗАО "ЗетЛизинг"</v>
          </cell>
          <cell r="B27" t="str">
            <v>x</v>
          </cell>
          <cell r="C27">
            <v>835.666520455874</v>
          </cell>
          <cell r="D27" t="str">
            <v>x</v>
          </cell>
          <cell r="E27">
            <v>129.345898889538</v>
          </cell>
        </row>
        <row r="28">
          <cell r="A28" t="str">
            <v>№2507/01/Л-07 ЗАО "ЗетЛизинг"</v>
          </cell>
          <cell r="B28" t="str">
            <v>x</v>
          </cell>
          <cell r="C28">
            <v>867.283534190532</v>
          </cell>
          <cell r="D28" t="str">
            <v>x</v>
          </cell>
          <cell r="E28">
            <v>134.290315020456</v>
          </cell>
        </row>
      </sheetData>
      <sheetData sheetId="27">
        <row r="7">
          <cell r="D7">
            <v>25</v>
          </cell>
        </row>
        <row r="8">
          <cell r="D8">
            <v>382.2457142857143</v>
          </cell>
        </row>
        <row r="9">
          <cell r="D9">
            <v>23.37828</v>
          </cell>
        </row>
        <row r="10">
          <cell r="D10">
            <v>62.50847</v>
          </cell>
        </row>
        <row r="11">
          <cell r="D11">
            <v>133.786</v>
          </cell>
          <cell r="F11">
            <v>242.79315789473685</v>
          </cell>
          <cell r="G11">
            <v>260.7598515789474</v>
          </cell>
        </row>
        <row r="12">
          <cell r="D12">
            <v>0</v>
          </cell>
        </row>
        <row r="13">
          <cell r="C13">
            <v>253.67490000000004</v>
          </cell>
          <cell r="E13">
            <v>253.67490000000004</v>
          </cell>
        </row>
      </sheetData>
      <sheetData sheetId="28">
        <row r="6">
          <cell r="A6" t="str">
            <v>Повышение квалификации</v>
          </cell>
          <cell r="C6">
            <v>158.8</v>
          </cell>
        </row>
        <row r="7">
          <cell r="A7" t="str">
            <v>договор  с _____ от_____№  __ на_________</v>
          </cell>
        </row>
        <row r="8">
          <cell r="A8" t="str">
            <v>договор  с _____ от_____№  __ на_________</v>
          </cell>
        </row>
        <row r="9">
          <cell r="A9" t="str">
            <v>договор  с _____ от_____№  __ на_________</v>
          </cell>
        </row>
        <row r="10">
          <cell r="A10" t="str">
            <v>договор  с _____ от_____№  __ на_________</v>
          </cell>
        </row>
        <row r="13">
          <cell r="A13" t="str">
            <v>договор  с _____ от_____№  __ на_________</v>
          </cell>
        </row>
        <row r="14">
          <cell r="A14" t="str">
            <v>договор  с _____ от_____№  __ на_________</v>
          </cell>
        </row>
        <row r="15">
          <cell r="A15" t="str">
            <v>договор  с _____ от_____№  __ на_________</v>
          </cell>
        </row>
        <row r="16">
          <cell r="A16" t="str">
            <v>договор  с _____ от_____№  __ на_________</v>
          </cell>
        </row>
        <row r="17">
          <cell r="A17" t="str">
            <v>договор  с _____ от_____№  __ на_________</v>
          </cell>
          <cell r="E17">
            <v>654.3681521780939</v>
          </cell>
          <cell r="F17">
            <v>1812.268</v>
          </cell>
        </row>
        <row r="19">
          <cell r="B19">
            <v>1439.2963818835801</v>
          </cell>
          <cell r="D19">
            <v>583.68551</v>
          </cell>
        </row>
      </sheetData>
      <sheetData sheetId="29">
        <row r="7">
          <cell r="A7" t="str">
            <v>договор  с _____ от_____№  __ </v>
          </cell>
          <cell r="E7">
            <v>52.04899999999999</v>
          </cell>
          <cell r="F7">
            <v>55.900625999999995</v>
          </cell>
        </row>
        <row r="8">
          <cell r="A8" t="str">
            <v>договор  с _____ от_____№  __ </v>
          </cell>
        </row>
        <row r="11">
          <cell r="A11" t="str">
            <v>договор  с _____ от_____№  __ </v>
          </cell>
        </row>
        <row r="12">
          <cell r="A12" t="str">
            <v>договор  с _____ от_____№  __ </v>
          </cell>
        </row>
        <row r="15">
          <cell r="A15" t="str">
            <v>Договор с ООО "Страховая компания Согласие" от 31.08.2009 г. № 248/08/09-р  добр. Мед.страх.</v>
          </cell>
          <cell r="C15">
            <v>2286.41847</v>
          </cell>
          <cell r="E15">
            <v>2391.128031612903</v>
          </cell>
          <cell r="F15">
            <v>2744.5</v>
          </cell>
        </row>
        <row r="16">
          <cell r="A16" t="str">
            <v>договор  с _____ от_____№  __ </v>
          </cell>
        </row>
        <row r="19">
          <cell r="A19" t="str">
            <v>ОСАГО</v>
          </cell>
          <cell r="C19">
            <v>579.4175</v>
          </cell>
          <cell r="E19">
            <v>753.7</v>
          </cell>
          <cell r="F19">
            <v>1079.338</v>
          </cell>
        </row>
        <row r="20">
          <cell r="A20" t="str">
            <v>КАСКО</v>
          </cell>
          <cell r="C20">
            <v>4673.15726</v>
          </cell>
          <cell r="E20">
            <v>6219.524413793103</v>
          </cell>
          <cell r="F20">
            <v>10092</v>
          </cell>
        </row>
        <row r="23">
          <cell r="A23" t="str">
            <v>договор  с _____ от_____№  __ </v>
          </cell>
        </row>
        <row r="24">
          <cell r="A24" t="str">
            <v>договор  с _____ от_____№  __ </v>
          </cell>
        </row>
        <row r="25">
          <cell r="A25" t="str">
            <v>договор  с _____ от_____№  __ </v>
          </cell>
        </row>
        <row r="27">
          <cell r="B27">
            <v>2208.875549206892</v>
          </cell>
          <cell r="D27">
            <v>8331.318181818182</v>
          </cell>
        </row>
      </sheetData>
      <sheetData sheetId="30">
        <row r="6">
          <cell r="A6" t="str">
            <v>Расходы  на проведение экспертиз:</v>
          </cell>
        </row>
        <row r="7">
          <cell r="A7" t="str">
            <v>Договор№71/04/10-р  ООО "АРХ Департамент" на экспертизу нормативных потерь электрической энергии</v>
          </cell>
          <cell r="C7">
            <v>3320</v>
          </cell>
          <cell r="E7">
            <v>4237.28813</v>
          </cell>
          <cell r="F7">
            <v>4237.28813</v>
          </cell>
        </row>
        <row r="8">
          <cell r="A8" t="str">
            <v>Договор с ООО "Авантаж Аудит" от 08.09.2009 № 270/09/09-р на проведение экспертизы Инвестпрограммы</v>
          </cell>
          <cell r="C8">
            <v>2364.40678</v>
          </cell>
          <cell r="E8">
            <v>2719.0677969999997</v>
          </cell>
          <cell r="F8">
            <v>2920.278813978</v>
          </cell>
        </row>
        <row r="9">
          <cell r="A9" t="str">
            <v>Договор с ООО "ОСБИ -Класс"  № 04-Э-2008э от 12.05.2008 г. на экспертизу экономической обоснованности затрат на передачу электрической энергии</v>
          </cell>
          <cell r="C9">
            <v>1645</v>
          </cell>
          <cell r="E9">
            <v>1892</v>
          </cell>
          <cell r="F9">
            <v>2032.008</v>
          </cell>
        </row>
        <row r="11">
          <cell r="A11" t="str">
            <v>Расходы на техническое освидетельствование сетей:</v>
          </cell>
        </row>
        <row r="12">
          <cell r="A12" t="str">
            <v>Договор с ООО "ГидроЭнергоАудит" от 22.06.2009 № 20/09 на техническое освидетельствование электроустановок в электросетях</v>
          </cell>
          <cell r="C12">
            <v>4915.25424</v>
          </cell>
          <cell r="E12">
            <v>4915.25424</v>
          </cell>
          <cell r="F12">
            <v>5569.661016949152</v>
          </cell>
        </row>
        <row r="13">
          <cell r="A13" t="str">
            <v>Договор с ОАО "Луховицкая ЭЛЭК" от 01.03.2009 № 73/03/09-р на проведение обследования эл.сетей</v>
          </cell>
          <cell r="C13">
            <v>59.32203</v>
          </cell>
        </row>
        <row r="14">
          <cell r="A14" t="str">
            <v>Энергоаудит</v>
          </cell>
          <cell r="F14">
            <v>51423.4431</v>
          </cell>
        </row>
        <row r="15">
          <cell r="A15" t="str">
            <v>Расходы на  программное обеспечение:</v>
          </cell>
        </row>
        <row r="16">
          <cell r="A16" t="str">
            <v>Сопровождение программ (антивирус, почта, резервирование данных)</v>
          </cell>
          <cell r="C16">
            <v>0</v>
          </cell>
          <cell r="E16">
            <v>340.5702367688022</v>
          </cell>
          <cell r="F16">
            <v>365.7724342896936</v>
          </cell>
        </row>
        <row r="17">
          <cell r="A17" t="str">
            <v>Договор  с ООО "Ланменеджемент" №572/С-01 от 16.01.2009 г. </v>
          </cell>
          <cell r="C17">
            <v>35.79661</v>
          </cell>
        </row>
        <row r="18">
          <cell r="A18" t="str">
            <v>Договор №04/01/09-р от 01.01.09 г.  с ЗАО "КМК-инжиниринг" на консультационное сопровождение внедренных автоматизированных систем "Диспетчер финансов" и  "Учет договоров"</v>
          </cell>
          <cell r="C18">
            <v>612</v>
          </cell>
        </row>
        <row r="19">
          <cell r="A19" t="str">
            <v>Списание лицензий</v>
          </cell>
          <cell r="C19">
            <v>1310.9</v>
          </cell>
          <cell r="E19">
            <v>1309.6553757103063</v>
          </cell>
          <cell r="F19">
            <v>1406.569873512869</v>
          </cell>
        </row>
        <row r="20">
          <cell r="A20" t="str">
            <v>Расходы на подписку на периодические издания</v>
          </cell>
          <cell r="C20">
            <v>283.29972</v>
          </cell>
          <cell r="E20">
            <v>158.45413454000004</v>
          </cell>
          <cell r="F20">
            <v>170.17974049596006</v>
          </cell>
        </row>
        <row r="21">
          <cell r="A21" t="str">
            <v>Литература</v>
          </cell>
          <cell r="C21">
            <v>36.68539</v>
          </cell>
          <cell r="E21">
            <v>227.5483844011142</v>
          </cell>
          <cell r="F21">
            <v>244.38696484679664</v>
          </cell>
        </row>
        <row r="22">
          <cell r="A22" t="str">
            <v>Регистрация и техосмотр транспорта</v>
          </cell>
          <cell r="C22">
            <v>63.769</v>
          </cell>
          <cell r="E22">
            <v>269.0222494796313</v>
          </cell>
          <cell r="F22">
            <v>53.38000000000001</v>
          </cell>
        </row>
        <row r="23">
          <cell r="A23" t="str">
            <v>Маркетинг и реклама</v>
          </cell>
          <cell r="C23">
            <v>2706.31778</v>
          </cell>
          <cell r="E23">
            <v>852.5419999999999</v>
          </cell>
          <cell r="F23">
            <v>915.630108</v>
          </cell>
        </row>
        <row r="24">
          <cell r="A24" t="str">
            <v>Прочие</v>
          </cell>
          <cell r="C24">
            <v>125.21539999999999</v>
          </cell>
          <cell r="E24">
            <v>12</v>
          </cell>
          <cell r="F24">
            <v>60</v>
          </cell>
        </row>
        <row r="25">
          <cell r="A25" t="str">
            <v>Оплата больничного листа( 2 дня)</v>
          </cell>
          <cell r="C25">
            <v>75.99380000000001</v>
          </cell>
          <cell r="E25">
            <v>50.51950461929557</v>
          </cell>
          <cell r="F25">
            <v>81.61734120000001</v>
          </cell>
        </row>
        <row r="27">
          <cell r="B27">
            <v>17777.1</v>
          </cell>
          <cell r="D27">
            <v>9888.261914931296</v>
          </cell>
        </row>
      </sheetData>
      <sheetData sheetId="32">
        <row r="6">
          <cell r="B6">
            <v>478.6768</v>
          </cell>
          <cell r="D6">
            <v>580</v>
          </cell>
        </row>
        <row r="7">
          <cell r="A7" t="str">
            <v>АКБ "Московский залоговый банк"</v>
          </cell>
          <cell r="C7">
            <v>30.587179999999996</v>
          </cell>
          <cell r="E7">
            <v>33.6</v>
          </cell>
          <cell r="F7">
            <v>37.1604</v>
          </cell>
        </row>
        <row r="8">
          <cell r="A8" t="str">
            <v> КБ "Нефтяной Альянс"</v>
          </cell>
          <cell r="C8">
            <v>22.99974</v>
          </cell>
          <cell r="E8">
            <v>4.6</v>
          </cell>
          <cell r="F8">
            <v>0</v>
          </cell>
        </row>
        <row r="9">
          <cell r="A9" t="str">
            <v>Люберецкое ОСБ 7809 СБ РФ</v>
          </cell>
          <cell r="C9">
            <v>572.4828200000001</v>
          </cell>
          <cell r="E9">
            <v>741.9829599999999</v>
          </cell>
          <cell r="F9">
            <v>793.39096</v>
          </cell>
        </row>
      </sheetData>
      <sheetData sheetId="33">
        <row r="6">
          <cell r="C6">
            <v>96509.114</v>
          </cell>
          <cell r="E6">
            <v>159989</v>
          </cell>
          <cell r="F6">
            <v>162721.9</v>
          </cell>
        </row>
        <row r="7">
          <cell r="C7">
            <v>2295.974</v>
          </cell>
          <cell r="E7">
            <v>2295.974</v>
          </cell>
          <cell r="F7">
            <v>2295.974</v>
          </cell>
        </row>
        <row r="10">
          <cell r="B10">
            <v>405.73679999999996</v>
          </cell>
          <cell r="D10">
            <v>1884.6168</v>
          </cell>
        </row>
        <row r="11">
          <cell r="B11" t="str">
            <v>x</v>
          </cell>
          <cell r="C11" t="str">
            <v>х</v>
          </cell>
          <cell r="D11" t="str">
            <v>x</v>
          </cell>
          <cell r="E11" t="str">
            <v>х</v>
          </cell>
        </row>
        <row r="12">
          <cell r="B12" t="str">
            <v>x</v>
          </cell>
          <cell r="C12" t="str">
            <v>х</v>
          </cell>
          <cell r="D12" t="str">
            <v>x</v>
          </cell>
          <cell r="E12" t="str">
            <v>х</v>
          </cell>
        </row>
        <row r="13">
          <cell r="B13" t="str">
            <v>x</v>
          </cell>
          <cell r="C13" t="str">
            <v>х</v>
          </cell>
          <cell r="D13" t="str">
            <v>x</v>
          </cell>
          <cell r="E13" t="str">
            <v>х</v>
          </cell>
        </row>
        <row r="14">
          <cell r="B14" t="str">
            <v>x</v>
          </cell>
          <cell r="C14" t="str">
            <v>х</v>
          </cell>
          <cell r="D14" t="str">
            <v>x</v>
          </cell>
          <cell r="E14" t="str">
            <v>х</v>
          </cell>
        </row>
        <row r="15">
          <cell r="B15" t="str">
            <v>x</v>
          </cell>
          <cell r="C15" t="str">
            <v>х</v>
          </cell>
          <cell r="D15" t="str">
            <v>x</v>
          </cell>
          <cell r="E15" t="str">
            <v>х</v>
          </cell>
        </row>
      </sheetData>
      <sheetData sheetId="34">
        <row r="6">
          <cell r="A6" t="str">
            <v>Проценты к уплате</v>
          </cell>
          <cell r="C6">
            <v>0</v>
          </cell>
          <cell r="E6">
            <v>0</v>
          </cell>
          <cell r="F6">
            <v>0</v>
          </cell>
        </row>
        <row r="7">
          <cell r="A7" t="str">
            <v>Расходы, связанные с реализацией имущества</v>
          </cell>
          <cell r="C7">
            <v>32.014</v>
          </cell>
          <cell r="E7">
            <v>32.014</v>
          </cell>
          <cell r="F7">
            <v>34.383036000000004</v>
          </cell>
        </row>
        <row r="8">
          <cell r="A8" t="str">
            <v>Списание ОС</v>
          </cell>
          <cell r="C8">
            <v>26.27852</v>
          </cell>
          <cell r="E8">
            <v>26.27852</v>
          </cell>
          <cell r="F8">
            <v>28.223130480000002</v>
          </cell>
        </row>
        <row r="9">
          <cell r="A9" t="str">
            <v>Прочие</v>
          </cell>
          <cell r="C9">
            <v>5.6581399999999995</v>
          </cell>
          <cell r="E9">
            <v>5.6581399999999995</v>
          </cell>
          <cell r="F9">
            <v>6.07684236</v>
          </cell>
        </row>
        <row r="12">
          <cell r="D12">
            <v>0</v>
          </cell>
        </row>
      </sheetData>
      <sheetData sheetId="35">
        <row r="2">
          <cell r="A2" t="str">
            <v>Расходы на капитальные вложения _____________  на 2011 год</v>
          </cell>
        </row>
        <row r="8">
          <cell r="A8" t="str">
            <v>Волоколамский муниципальный район </v>
          </cell>
          <cell r="F8">
            <v>611.3559322033905</v>
          </cell>
          <cell r="G8">
            <v>17650</v>
          </cell>
        </row>
        <row r="9">
          <cell r="A9" t="str">
            <v>Воскресенский муниципальный район</v>
          </cell>
          <cell r="F9">
            <v>34050</v>
          </cell>
          <cell r="G9">
            <v>14120</v>
          </cell>
        </row>
        <row r="10">
          <cell r="A10" t="str">
            <v>Дзержинский, городское поселение, муниципальное образование</v>
          </cell>
          <cell r="F10">
            <v>16140</v>
          </cell>
          <cell r="G10">
            <v>11180</v>
          </cell>
        </row>
        <row r="11">
          <cell r="A11" t="str">
            <v> Долгопрудный, городское поселение, муниципальное образование </v>
          </cell>
          <cell r="F11">
            <v>12620</v>
          </cell>
          <cell r="G11">
            <v>3830</v>
          </cell>
        </row>
        <row r="12">
          <cell r="A12" t="str">
            <v>Зарайский муниципальный район</v>
          </cell>
          <cell r="F12">
            <v>460</v>
          </cell>
          <cell r="G12">
            <v>880</v>
          </cell>
        </row>
        <row r="13">
          <cell r="A13" t="str">
            <v>Каширский муниципальный район</v>
          </cell>
          <cell r="F13">
            <v>76200</v>
          </cell>
          <cell r="G13">
            <v>44238.4745762712</v>
          </cell>
        </row>
        <row r="14">
          <cell r="A14" t="str">
            <v>Коломенский муниципальный район </v>
          </cell>
          <cell r="F14">
            <v>20330</v>
          </cell>
          <cell r="G14">
            <v>10530</v>
          </cell>
        </row>
        <row r="15">
          <cell r="A15" t="str">
            <v>Лосино-Петровское городское поселение муниципальное образование </v>
          </cell>
          <cell r="F15">
            <v>15600</v>
          </cell>
          <cell r="G15">
            <v>36640</v>
          </cell>
        </row>
        <row r="16">
          <cell r="A16" t="str">
            <v>Луховицкий муниципальный район </v>
          </cell>
          <cell r="F16">
            <v>114180</v>
          </cell>
          <cell r="G16">
            <v>17230</v>
          </cell>
        </row>
        <row r="17">
          <cell r="A17" t="str">
            <v>Люберецкий муниципальный район</v>
          </cell>
          <cell r="F17">
            <v>42210</v>
          </cell>
          <cell r="G17">
            <v>165676.6101694915</v>
          </cell>
        </row>
        <row r="18">
          <cell r="A18" t="str">
            <v>Орехово-Зуевский муниципальный район</v>
          </cell>
          <cell r="F18">
            <v>90480</v>
          </cell>
          <cell r="G18">
            <v>30440</v>
          </cell>
        </row>
        <row r="19">
          <cell r="A19" t="str">
            <v>Озерский муниципальный район </v>
          </cell>
          <cell r="F19">
            <v>880</v>
          </cell>
          <cell r="G19">
            <v>9490</v>
          </cell>
        </row>
        <row r="20">
          <cell r="A20" t="str">
            <v>Пушкинский район</v>
          </cell>
          <cell r="F20">
            <v>0</v>
          </cell>
          <cell r="G20">
            <v>2050</v>
          </cell>
        </row>
        <row r="21">
          <cell r="A21" t="str">
            <v>Рошаль городское поселение муниципальный район </v>
          </cell>
          <cell r="F21">
            <v>28950</v>
          </cell>
          <cell r="G21">
            <v>4280</v>
          </cell>
        </row>
        <row r="22">
          <cell r="A22" t="str">
            <v>Рузский муниципальный район</v>
          </cell>
          <cell r="F22">
            <v>13060</v>
          </cell>
          <cell r="G22">
            <v>2100</v>
          </cell>
        </row>
        <row r="23">
          <cell r="A23" t="str">
            <v>Серебряно-Прудский муниципальный район</v>
          </cell>
          <cell r="F23">
            <v>15560</v>
          </cell>
          <cell r="G23">
            <v>690</v>
          </cell>
        </row>
        <row r="24">
          <cell r="A24" t="str">
            <v>Серпуховской муниципальный район </v>
          </cell>
          <cell r="F24">
            <v>2700</v>
          </cell>
          <cell r="G24">
            <v>11980</v>
          </cell>
        </row>
        <row r="25">
          <cell r="A25" t="str">
            <v>Талдомский муниципальный район </v>
          </cell>
          <cell r="F25">
            <v>18330</v>
          </cell>
          <cell r="G25">
            <v>20210</v>
          </cell>
        </row>
        <row r="26">
          <cell r="A26" t="str">
            <v>Шатурский муниципальный район</v>
          </cell>
          <cell r="F26">
            <v>335223.3898305085</v>
          </cell>
          <cell r="G26">
            <v>48600</v>
          </cell>
        </row>
        <row r="29">
          <cell r="A29" t="str">
            <v>Волоколамский муниципальный район </v>
          </cell>
          <cell r="D29">
            <v>0</v>
          </cell>
          <cell r="F29">
            <v>1460</v>
          </cell>
          <cell r="G29">
            <v>0</v>
          </cell>
        </row>
        <row r="30">
          <cell r="A30" t="str">
            <v>Воскресенский муниципальный район</v>
          </cell>
          <cell r="D30">
            <v>0</v>
          </cell>
          <cell r="F30">
            <v>32870</v>
          </cell>
          <cell r="G30">
            <v>0</v>
          </cell>
        </row>
        <row r="31">
          <cell r="A31" t="str">
            <v>Дзержинский, городское поселение, муниципальное образование</v>
          </cell>
          <cell r="D31">
            <v>0</v>
          </cell>
          <cell r="F31">
            <v>12110</v>
          </cell>
          <cell r="G31">
            <v>870</v>
          </cell>
        </row>
        <row r="32">
          <cell r="A32" t="str">
            <v> Долгопрудный, городское поселение, муниципальное образование </v>
          </cell>
          <cell r="D32">
            <v>0</v>
          </cell>
          <cell r="F32">
            <v>3980</v>
          </cell>
          <cell r="G32">
            <v>10100</v>
          </cell>
        </row>
        <row r="33">
          <cell r="A33" t="str">
            <v>Зарайский муниципальный район</v>
          </cell>
          <cell r="D33">
            <v>0</v>
          </cell>
          <cell r="F33">
            <v>160</v>
          </cell>
          <cell r="G33">
            <v>470</v>
          </cell>
        </row>
        <row r="34">
          <cell r="A34" t="str">
            <v>Каширский муниципальный район</v>
          </cell>
          <cell r="D34">
            <v>61210</v>
          </cell>
          <cell r="F34">
            <v>143167.7966101695</v>
          </cell>
          <cell r="G34">
            <v>23560</v>
          </cell>
        </row>
        <row r="35">
          <cell r="A35" t="str">
            <v>Коломенский муниципальный район </v>
          </cell>
          <cell r="D35">
            <v>0</v>
          </cell>
          <cell r="F35">
            <v>540</v>
          </cell>
          <cell r="G35">
            <v>0</v>
          </cell>
        </row>
        <row r="36">
          <cell r="A36" t="str">
            <v>Лосино-Петровское городское поселение муниципальное образование </v>
          </cell>
          <cell r="D36">
            <v>0</v>
          </cell>
          <cell r="F36">
            <v>35490</v>
          </cell>
          <cell r="G36">
            <v>4880</v>
          </cell>
        </row>
        <row r="37">
          <cell r="A37" t="str">
            <v>Луховицкий муниципальный район </v>
          </cell>
          <cell r="D37">
            <v>20000</v>
          </cell>
          <cell r="F37">
            <v>8490</v>
          </cell>
          <cell r="G37">
            <v>0</v>
          </cell>
        </row>
        <row r="38">
          <cell r="A38" t="str">
            <v>Люберецкий муниципальный район</v>
          </cell>
          <cell r="D38">
            <v>0</v>
          </cell>
          <cell r="F38">
            <v>95300</v>
          </cell>
          <cell r="G38">
            <v>1370</v>
          </cell>
        </row>
        <row r="39">
          <cell r="A39" t="str">
            <v>Орехово-Зуевский муниципальный район</v>
          </cell>
          <cell r="D39">
            <v>0</v>
          </cell>
          <cell r="F39">
            <v>105760</v>
          </cell>
          <cell r="G39">
            <v>0</v>
          </cell>
        </row>
        <row r="40">
          <cell r="A40" t="str">
            <v>Озерский муниципальный район </v>
          </cell>
          <cell r="D40">
            <v>0</v>
          </cell>
          <cell r="F40">
            <v>4370</v>
          </cell>
          <cell r="G40">
            <v>0</v>
          </cell>
        </row>
        <row r="41">
          <cell r="A41" t="str">
            <v>Рошаль городское поселение муниципальный район </v>
          </cell>
          <cell r="D41">
            <v>0</v>
          </cell>
          <cell r="F41">
            <v>220</v>
          </cell>
          <cell r="G41">
            <v>0</v>
          </cell>
        </row>
        <row r="42">
          <cell r="A42" t="str">
            <v>Рузский муниципальный район</v>
          </cell>
          <cell r="D42">
            <v>0</v>
          </cell>
          <cell r="F42">
            <v>2570</v>
          </cell>
          <cell r="G42">
            <v>20</v>
          </cell>
        </row>
        <row r="43">
          <cell r="A43" t="str">
            <v>Серебряно-Прудский муниципальный район</v>
          </cell>
          <cell r="D43">
            <v>0</v>
          </cell>
          <cell r="F43">
            <v>3320</v>
          </cell>
          <cell r="G43">
            <v>0</v>
          </cell>
        </row>
        <row r="44">
          <cell r="A44" t="str">
            <v>Серпуховской муниципальный район </v>
          </cell>
          <cell r="D44">
            <v>0</v>
          </cell>
          <cell r="F44">
            <v>4880</v>
          </cell>
          <cell r="G44">
            <v>0</v>
          </cell>
        </row>
        <row r="45">
          <cell r="A45" t="str">
            <v>Талдомский муниципальный район </v>
          </cell>
          <cell r="D45">
            <v>0</v>
          </cell>
          <cell r="F45">
            <v>17650</v>
          </cell>
          <cell r="G45">
            <v>0</v>
          </cell>
        </row>
        <row r="46">
          <cell r="A46" t="str">
            <v>Шатурский муниципальный район</v>
          </cell>
          <cell r="D46">
            <v>0</v>
          </cell>
          <cell r="F46">
            <v>88270</v>
          </cell>
          <cell r="G46">
            <v>10</v>
          </cell>
        </row>
        <row r="47">
          <cell r="A47" t="str">
            <v>2.2 ПИРы для строительства будущих лет, в том числе:</v>
          </cell>
          <cell r="D47">
            <v>0</v>
          </cell>
        </row>
        <row r="48">
          <cell r="A48" t="str">
            <v>Люберецкий муниципальный район</v>
          </cell>
          <cell r="D48">
            <v>0</v>
          </cell>
          <cell r="H48">
            <v>35530</v>
          </cell>
        </row>
        <row r="49">
          <cell r="A49" t="str">
            <v>Каширский муниципальный район </v>
          </cell>
          <cell r="D49">
            <v>0</v>
          </cell>
          <cell r="H49">
            <v>33230</v>
          </cell>
        </row>
        <row r="50">
          <cell r="A50" t="str">
            <v>Шатурский муниципальный район </v>
          </cell>
          <cell r="D50">
            <v>0</v>
          </cell>
          <cell r="H50">
            <v>34660</v>
          </cell>
        </row>
        <row r="51">
          <cell r="A51" t="str">
            <v>Лосино-Петровское городское поселение муниципальное образование</v>
          </cell>
          <cell r="D51">
            <v>0</v>
          </cell>
          <cell r="H51">
            <v>17120</v>
          </cell>
        </row>
        <row r="52">
          <cell r="A52" t="str">
            <v>Воскресенский муниципальный район</v>
          </cell>
          <cell r="D52">
            <v>0</v>
          </cell>
          <cell r="H52">
            <v>81250</v>
          </cell>
        </row>
        <row r="53">
          <cell r="A53" t="str">
            <v>Орехово-Зуевский муниципальный район </v>
          </cell>
          <cell r="D53">
            <v>0</v>
          </cell>
          <cell r="H53">
            <v>48200</v>
          </cell>
        </row>
        <row r="54">
          <cell r="A54" t="str">
            <v>Талдомский муниципальный район </v>
          </cell>
          <cell r="D54">
            <v>0</v>
          </cell>
          <cell r="H54">
            <v>4750</v>
          </cell>
        </row>
        <row r="55">
          <cell r="A55" t="str">
            <v>Рошаль, городское поселение, муниципальный р-он</v>
          </cell>
          <cell r="D55">
            <v>0</v>
          </cell>
          <cell r="H55">
            <v>25020</v>
          </cell>
        </row>
        <row r="56">
          <cell r="A56" t="str">
            <v>г. Электрогорск</v>
          </cell>
          <cell r="D56">
            <v>0</v>
          </cell>
          <cell r="H56">
            <v>10550</v>
          </cell>
        </row>
        <row r="57">
          <cell r="A57" t="str">
            <v>Волоколамский муниципальный район </v>
          </cell>
          <cell r="D57">
            <v>0</v>
          </cell>
          <cell r="H57">
            <v>3360</v>
          </cell>
        </row>
        <row r="58">
          <cell r="A58" t="str">
            <v>Коломенский муниципальный район </v>
          </cell>
          <cell r="D58">
            <v>0</v>
          </cell>
          <cell r="H58">
            <v>7150</v>
          </cell>
        </row>
        <row r="59">
          <cell r="A59" t="str">
            <v>Луховицкий муниципальный район </v>
          </cell>
          <cell r="D59">
            <v>0</v>
          </cell>
          <cell r="H59">
            <v>8010</v>
          </cell>
        </row>
        <row r="60">
          <cell r="A60" t="str">
            <v>Серебряно-Прудский муниципальный район</v>
          </cell>
          <cell r="D60">
            <v>0</v>
          </cell>
          <cell r="H60">
            <v>3890</v>
          </cell>
        </row>
        <row r="61">
          <cell r="A61" t="str">
            <v>Дзержинский, городское поселение, муниципальное образование</v>
          </cell>
          <cell r="D61">
            <v>0</v>
          </cell>
          <cell r="H61">
            <v>5880</v>
          </cell>
        </row>
        <row r="62">
          <cell r="A62" t="str">
            <v>Серпуховской муниципальный район </v>
          </cell>
          <cell r="D62">
            <v>0</v>
          </cell>
          <cell r="H62">
            <v>8330</v>
          </cell>
        </row>
        <row r="63">
          <cell r="A63" t="str">
            <v>Долгопрудный, городское поселение, муниципальное образование </v>
          </cell>
          <cell r="D63">
            <v>0</v>
          </cell>
          <cell r="H63">
            <v>2260</v>
          </cell>
        </row>
        <row r="64">
          <cell r="A64" t="str">
            <v>Зарайский муниципальный район</v>
          </cell>
          <cell r="D64">
            <v>0</v>
          </cell>
          <cell r="H64">
            <v>800</v>
          </cell>
        </row>
        <row r="65">
          <cell r="A65" t="str">
            <v>Пушкинский муниципальный район </v>
          </cell>
          <cell r="D65">
            <v>0</v>
          </cell>
          <cell r="H65">
            <v>11330</v>
          </cell>
        </row>
        <row r="66">
          <cell r="A66" t="str">
            <v>Озерский муниципальный район </v>
          </cell>
          <cell r="D66">
            <v>0</v>
          </cell>
          <cell r="H66">
            <v>6860</v>
          </cell>
        </row>
        <row r="67">
          <cell r="A67" t="str">
            <v>Непрофильные объекты, в т.ч.</v>
          </cell>
          <cell r="D67">
            <v>0</v>
          </cell>
        </row>
        <row r="68">
          <cell r="A68" t="str">
            <v>Рошаль городское поселение муниципальный район </v>
          </cell>
          <cell r="D68">
            <v>0</v>
          </cell>
          <cell r="H68">
            <v>25060</v>
          </cell>
        </row>
        <row r="71">
          <cell r="A71" t="str">
            <v>Закупка спецтехники</v>
          </cell>
          <cell r="H71">
            <v>55862.92</v>
          </cell>
        </row>
        <row r="76">
          <cell r="A76" t="str">
            <v>АСУ ТП</v>
          </cell>
          <cell r="H76">
            <v>75010</v>
          </cell>
        </row>
        <row r="81">
          <cell r="A81" t="str">
            <v>Сети Серпуховского района</v>
          </cell>
          <cell r="H81">
            <v>10040.734</v>
          </cell>
        </row>
        <row r="82">
          <cell r="A82" t="str">
            <v>Сети города Рошаль</v>
          </cell>
          <cell r="H82">
            <v>9884.378</v>
          </cell>
        </row>
        <row r="83">
          <cell r="A83" t="str">
            <v>Сети Озёрского района</v>
          </cell>
          <cell r="H83">
            <v>8411.847</v>
          </cell>
        </row>
        <row r="84">
          <cell r="A84" t="str">
            <v>Сети Талдомского района</v>
          </cell>
          <cell r="H84">
            <v>5952.7</v>
          </cell>
        </row>
        <row r="85">
          <cell r="A85" t="str">
            <v>Сети города Дзержинский</v>
          </cell>
          <cell r="H85">
            <v>12455.034000000001</v>
          </cell>
        </row>
        <row r="86">
          <cell r="A86" t="str">
            <v>Сети Воскресенского района </v>
          </cell>
          <cell r="H86">
            <v>43384.33200000001</v>
          </cell>
        </row>
        <row r="87">
          <cell r="A87" t="str">
            <v>Сети Луховицкого района</v>
          </cell>
          <cell r="H87">
            <v>45328.119000000006</v>
          </cell>
        </row>
        <row r="88">
          <cell r="A88" t="str">
            <v>Сети города Долгопрудный </v>
          </cell>
          <cell r="H88">
            <v>13073.882</v>
          </cell>
        </row>
        <row r="89">
          <cell r="A89" t="str">
            <v>Сети города Лосино-Петровский</v>
          </cell>
          <cell r="H89">
            <v>11364.659</v>
          </cell>
        </row>
        <row r="90">
          <cell r="A90" t="str">
            <v>Сети Люберецкого района</v>
          </cell>
          <cell r="H90">
            <v>119333.43500000001</v>
          </cell>
        </row>
        <row r="91">
          <cell r="A91" t="str">
            <v>Сети Волоколамского района</v>
          </cell>
          <cell r="H91">
            <v>7626.041</v>
          </cell>
        </row>
        <row r="92">
          <cell r="A92" t="str">
            <v>Сети Каширского района</v>
          </cell>
          <cell r="H92">
            <v>24520.911</v>
          </cell>
        </row>
        <row r="93">
          <cell r="A93" t="str">
            <v>Сети Рузского района</v>
          </cell>
          <cell r="H93">
            <v>11967.121000000001</v>
          </cell>
        </row>
        <row r="94">
          <cell r="A94" t="str">
            <v>Сети Шатурского района</v>
          </cell>
          <cell r="H94">
            <v>21560.82</v>
          </cell>
        </row>
        <row r="95">
          <cell r="A95" t="str">
            <v>Сети Орехово-Зуевского района</v>
          </cell>
          <cell r="H95">
            <v>24710.831</v>
          </cell>
        </row>
        <row r="96">
          <cell r="A96" t="str">
            <v>Сети Зарайского района</v>
          </cell>
          <cell r="H96">
            <v>9721.694000000001</v>
          </cell>
        </row>
        <row r="97">
          <cell r="A97" t="str">
            <v>Сети Пушкинского района</v>
          </cell>
          <cell r="H97">
            <v>48087.192</v>
          </cell>
        </row>
        <row r="98">
          <cell r="A98" t="str">
            <v>Сети МУП "Эл/сеть" г.Электрогорск</v>
          </cell>
          <cell r="H98">
            <v>10297.008000000002</v>
          </cell>
        </row>
        <row r="99">
          <cell r="A99" t="str">
            <v>Сети ОАО "Фонд развития Международного университета "Кунцево"</v>
          </cell>
          <cell r="H99">
            <v>3313.5589999999997</v>
          </cell>
        </row>
        <row r="100">
          <cell r="A100" t="str">
            <v>Сети ОАО "Артис"</v>
          </cell>
          <cell r="H100">
            <v>4299.039000000001</v>
          </cell>
        </row>
        <row r="101">
          <cell r="A101" t="str">
            <v>Сети ОАО "Инэп-Системы"</v>
          </cell>
          <cell r="H101">
            <v>4581.7880000000005</v>
          </cell>
        </row>
        <row r="104">
          <cell r="A104" t="str">
            <v>Внедрение новых информационных технологий</v>
          </cell>
          <cell r="H104">
            <v>46020</v>
          </cell>
        </row>
        <row r="109">
          <cell r="A109" t="str">
            <v>Приобретение оборудования, инструментов и приборов</v>
          </cell>
          <cell r="H109">
            <v>50000</v>
          </cell>
        </row>
        <row r="110">
          <cell r="A110" t="str">
            <v>Приобретение сетевых активов</v>
          </cell>
          <cell r="H110">
            <v>139500</v>
          </cell>
        </row>
        <row r="115">
          <cell r="C115">
            <v>-44140</v>
          </cell>
        </row>
      </sheetData>
      <sheetData sheetId="39">
        <row r="7">
          <cell r="A7" t="str">
            <v>Введите название</v>
          </cell>
          <cell r="B7" t="str">
            <v>x</v>
          </cell>
          <cell r="D7" t="str">
            <v>x</v>
          </cell>
        </row>
        <row r="8">
          <cell r="A8" t="str">
            <v>Введите название</v>
          </cell>
          <cell r="B8" t="str">
            <v>x</v>
          </cell>
          <cell r="D8" t="str">
            <v>x</v>
          </cell>
        </row>
        <row r="9">
          <cell r="A9" t="str">
            <v>Введите название</v>
          </cell>
          <cell r="B9" t="str">
            <v>x</v>
          </cell>
          <cell r="D9" t="str">
            <v>x</v>
          </cell>
        </row>
        <row r="12">
          <cell r="A12" t="str">
            <v>Материальная помощь работникам к ежегодному отпуску на оздоровление </v>
          </cell>
          <cell r="B12" t="str">
            <v>x</v>
          </cell>
          <cell r="D12" t="str">
            <v>x</v>
          </cell>
          <cell r="E12">
            <v>6188.8072999999995</v>
          </cell>
          <cell r="F12">
            <v>6363.1399</v>
          </cell>
        </row>
        <row r="13">
          <cell r="A13" t="str">
            <v>Разовая материальная помощь работникам при наступлении особых форс-мажорных случаев </v>
          </cell>
          <cell r="B13" t="str">
            <v>x</v>
          </cell>
          <cell r="D13" t="str">
            <v>x</v>
          </cell>
          <cell r="E13">
            <v>24</v>
          </cell>
          <cell r="F13">
            <v>24</v>
          </cell>
        </row>
        <row r="14">
          <cell r="A14" t="str">
            <v>Материальная помощь работникам, имеющим многодетные семьи </v>
          </cell>
          <cell r="B14" t="str">
            <v>x</v>
          </cell>
          <cell r="D14" t="str">
            <v>x</v>
          </cell>
          <cell r="E14">
            <v>60</v>
          </cell>
          <cell r="F14">
            <v>24</v>
          </cell>
        </row>
        <row r="15">
          <cell r="A15" t="str">
            <v>Материальная помощь на рождение ребенка</v>
          </cell>
          <cell r="B15" t="str">
            <v>x</v>
          </cell>
          <cell r="D15" t="str">
            <v>x</v>
          </cell>
          <cell r="E15">
            <v>40</v>
          </cell>
          <cell r="F15">
            <v>40</v>
          </cell>
        </row>
        <row r="16">
          <cell r="A16" t="str">
            <v>Разовая материальная помощь  на бракосочетание</v>
          </cell>
          <cell r="B16" t="str">
            <v>x</v>
          </cell>
          <cell r="D16" t="str">
            <v>x</v>
          </cell>
          <cell r="E16">
            <v>40</v>
          </cell>
          <cell r="F16">
            <v>40</v>
          </cell>
        </row>
        <row r="17">
          <cell r="A17" t="str">
            <v>Материальная помощь работникам, имеющим детей-инвалидов в возрасте до 18 лет</v>
          </cell>
          <cell r="B17" t="str">
            <v>x</v>
          </cell>
          <cell r="D17" t="str">
            <v>x</v>
          </cell>
        </row>
        <row r="18">
          <cell r="A18" t="str">
            <v>Разовая материальная помощь юбилярам (50,55,60,65,70,75), проработавшим на предприятии свыше 3 лет</v>
          </cell>
          <cell r="B18" t="str">
            <v>x</v>
          </cell>
          <cell r="D18" t="str">
            <v>x</v>
          </cell>
          <cell r="E18">
            <v>140</v>
          </cell>
          <cell r="F18">
            <v>110</v>
          </cell>
        </row>
        <row r="19">
          <cell r="A19" t="str">
            <v>Материальная помощь на погребение работников организации в размере 10 тыс. руб.</v>
          </cell>
          <cell r="B19" t="str">
            <v>x</v>
          </cell>
          <cell r="D19" t="str">
            <v>x</v>
          </cell>
          <cell r="E19">
            <v>40</v>
          </cell>
          <cell r="F19">
            <v>40</v>
          </cell>
        </row>
        <row r="20">
          <cell r="A20" t="str">
            <v>Единовременное пособие гражданам в размере 20 тыс.руб. при потере кормильца</v>
          </cell>
          <cell r="B20" t="str">
            <v>x</v>
          </cell>
          <cell r="D20" t="str">
            <v>x</v>
          </cell>
          <cell r="E20">
            <v>60</v>
          </cell>
          <cell r="F20">
            <v>60</v>
          </cell>
        </row>
        <row r="21">
          <cell r="A21" t="str">
            <v>Материальная помощь работникам в случае смерти близких родственников</v>
          </cell>
          <cell r="B21" t="str">
            <v>x</v>
          </cell>
          <cell r="C21">
            <v>16</v>
          </cell>
          <cell r="D21" t="str">
            <v>x</v>
          </cell>
          <cell r="E21">
            <v>40</v>
          </cell>
          <cell r="F21">
            <v>40</v>
          </cell>
        </row>
        <row r="22">
          <cell r="B22" t="str">
            <v>x</v>
          </cell>
        </row>
        <row r="24">
          <cell r="B24" t="str">
            <v>x</v>
          </cell>
          <cell r="D24" t="str">
            <v>x</v>
          </cell>
        </row>
        <row r="25">
          <cell r="B25" t="str">
            <v>x</v>
          </cell>
          <cell r="D25" t="str">
            <v>x</v>
          </cell>
        </row>
        <row r="26">
          <cell r="B26" t="str">
            <v>x</v>
          </cell>
          <cell r="D26" t="str">
            <v>x</v>
          </cell>
        </row>
        <row r="28">
          <cell r="A28" t="str">
            <v>Приобретение новогодних подарков детям сотрудников до 15 лет включительно</v>
          </cell>
          <cell r="B28" t="str">
            <v>x</v>
          </cell>
          <cell r="D28" t="str">
            <v>x</v>
          </cell>
          <cell r="E28">
            <v>45.5</v>
          </cell>
          <cell r="F28">
            <v>45.5</v>
          </cell>
        </row>
        <row r="29">
          <cell r="A29" t="str">
            <v>Организация выездных семинаров</v>
          </cell>
          <cell r="B29" t="str">
            <v>x</v>
          </cell>
          <cell r="D29" t="str">
            <v>x</v>
          </cell>
          <cell r="E29">
            <v>1100</v>
          </cell>
          <cell r="F29">
            <v>1100</v>
          </cell>
        </row>
        <row r="30">
          <cell r="A30" t="str">
            <v>Выплата по беременности и родам</v>
          </cell>
          <cell r="B30" t="str">
            <v>x</v>
          </cell>
          <cell r="C30">
            <v>18.072</v>
          </cell>
          <cell r="D30" t="str">
            <v>x</v>
          </cell>
        </row>
      </sheetData>
      <sheetData sheetId="42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1">
          <cell r="C11" t="str">
            <v>x</v>
          </cell>
          <cell r="D11" t="str">
            <v>х</v>
          </cell>
          <cell r="E11" t="str">
            <v>x</v>
          </cell>
          <cell r="F11" t="str">
            <v>х</v>
          </cell>
        </row>
        <row r="12">
          <cell r="C12" t="str">
            <v>x</v>
          </cell>
          <cell r="D12" t="str">
            <v>х</v>
          </cell>
          <cell r="E12" t="str">
            <v>x</v>
          </cell>
          <cell r="F12" t="str">
            <v>х</v>
          </cell>
        </row>
        <row r="13">
          <cell r="C13" t="str">
            <v>x</v>
          </cell>
          <cell r="D13" t="str">
            <v>х</v>
          </cell>
          <cell r="E13" t="str">
            <v>x</v>
          </cell>
          <cell r="F13" t="str">
            <v>х</v>
          </cell>
        </row>
        <row r="14">
          <cell r="C14" t="str">
            <v>x</v>
          </cell>
          <cell r="D14" t="str">
            <v>х</v>
          </cell>
          <cell r="E14" t="str">
            <v>x</v>
          </cell>
          <cell r="F14" t="str">
            <v>х</v>
          </cell>
        </row>
        <row r="20">
          <cell r="C20">
            <v>0</v>
          </cell>
          <cell r="D20">
            <v>0</v>
          </cell>
          <cell r="E20">
            <v>18055.58</v>
          </cell>
          <cell r="F20">
            <v>19680.23316</v>
          </cell>
          <cell r="G20">
            <v>22827.85220682</v>
          </cell>
        </row>
        <row r="21">
          <cell r="C21">
            <v>24745.600000000002</v>
          </cell>
          <cell r="E21">
            <v>52534.299999999996</v>
          </cell>
          <cell r="G21">
            <v>135884.2084657628</v>
          </cell>
        </row>
        <row r="22">
          <cell r="E22">
            <v>-184272.1</v>
          </cell>
        </row>
      </sheetData>
      <sheetData sheetId="43">
        <row r="8">
          <cell r="C8" t="str">
            <v>x</v>
          </cell>
          <cell r="D8" t="str">
            <v>х</v>
          </cell>
          <cell r="E8" t="str">
            <v>x</v>
          </cell>
          <cell r="F8" t="str">
            <v>х</v>
          </cell>
        </row>
        <row r="9">
          <cell r="C9" t="str">
            <v>x</v>
          </cell>
          <cell r="D9" t="str">
            <v>х</v>
          </cell>
          <cell r="E9" t="str">
            <v>x</v>
          </cell>
          <cell r="F9" t="str">
            <v>х</v>
          </cell>
        </row>
        <row r="10">
          <cell r="C10" t="str">
            <v>x</v>
          </cell>
          <cell r="D10" t="str">
            <v>х</v>
          </cell>
          <cell r="E10" t="str">
            <v>x</v>
          </cell>
          <cell r="F10" t="str">
            <v>х</v>
          </cell>
        </row>
        <row r="11">
          <cell r="C11" t="str">
            <v>x</v>
          </cell>
          <cell r="D11" t="str">
            <v>х</v>
          </cell>
          <cell r="E11" t="str">
            <v>x</v>
          </cell>
          <cell r="F11" t="str">
            <v>х</v>
          </cell>
        </row>
        <row r="13">
          <cell r="D13">
            <v>586</v>
          </cell>
          <cell r="F13">
            <v>675</v>
          </cell>
          <cell r="G13">
            <v>724.95</v>
          </cell>
        </row>
        <row r="18">
          <cell r="D18">
            <v>7843.8</v>
          </cell>
          <cell r="F18">
            <v>9055</v>
          </cell>
          <cell r="G18">
            <v>5898.9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Требования"/>
      <sheetName val="структура (с разбивкой ИНФО)"/>
      <sheetName val="коэф.статей"/>
      <sheetName val="Параметры"/>
      <sheetName val="1 БДР"/>
      <sheetName val="1 БДР (ОВД)"/>
      <sheetName val="1 БДР (ПВД)"/>
      <sheetName val="1 БДР (УО)"/>
      <sheetName val="1.1"/>
      <sheetName val="2 Бюджет доходов"/>
      <sheetName val="2.1"/>
      <sheetName val="2.2"/>
      <sheetName val="2.3"/>
      <sheetName val="2.4"/>
      <sheetName val="2.5"/>
      <sheetName val="3 Бюджет производства"/>
      <sheetName val="3.1"/>
      <sheetName val="3.2"/>
      <sheetName val="4 Бюджет ремонтов"/>
      <sheetName val="3.3"/>
      <sheetName val="5 Бюджет расходов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6 Налоги"/>
      <sheetName val="7 БПДиР "/>
      <sheetName val="7.1 "/>
      <sheetName val="7.2 "/>
      <sheetName val="7.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1 (перех.)"/>
      <sheetName val="1.2 (перех) "/>
      <sheetName val="1.3 "/>
      <sheetName val=" 2.2 (перех)"/>
      <sheetName val=" 3.1"/>
      <sheetName val=" 3.2"/>
      <sheetName val="4.1."/>
      <sheetName val=" 4.2 "/>
      <sheetName val=" 5"/>
      <sheetName val=" 6.1"/>
      <sheetName val=" 6.2 "/>
      <sheetName val=" 6.3 "/>
      <sheetName val="7.1. "/>
      <sheetName val="7.2."/>
      <sheetName val="11.1"/>
      <sheetName val=" 11.2"/>
      <sheetName val="12 "/>
      <sheetName val="приложение 1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 14.1"/>
      <sheetName val="Приложение 14.2"/>
      <sheetName val="Приложение № 14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13"/>
      <sheetName val="СписочнаяЧисленность"/>
      <sheetName val="Temp_TOV"/>
      <sheetName val="ф.2 за 4 кв.2005"/>
      <sheetName val="БФ-2-8-П"/>
      <sheetName val="FEK 2002.Н"/>
      <sheetName val="Приложение 2.1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Требования"/>
      <sheetName val="структура (с разбивкой ИНФО)"/>
      <sheetName val="коэф.статей"/>
      <sheetName val="Параметры"/>
      <sheetName val="1 БДР"/>
      <sheetName val="1 БДР (ОВД)"/>
      <sheetName val="1 БДР (ПВД)"/>
      <sheetName val="1 БДР (УО)"/>
      <sheetName val="1.1"/>
      <sheetName val="2 Бюджет доходов"/>
      <sheetName val="2.1"/>
      <sheetName val="2.2"/>
      <sheetName val="2.3"/>
      <sheetName val="2.4"/>
      <sheetName val="2.5"/>
      <sheetName val="3 Бюджет производства"/>
      <sheetName val="3.1"/>
      <sheetName val="3.2"/>
      <sheetName val="4 Бюджет ремонтов"/>
      <sheetName val="3.3"/>
      <sheetName val="5 Бюджет расходов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6 Налоги"/>
      <sheetName val="7 БПДиР "/>
      <sheetName val="7.1 "/>
      <sheetName val="7.2 "/>
      <sheetName val="7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 БДР утв. по ОВД"/>
      <sheetName val="3.1"/>
      <sheetName val="3.2"/>
      <sheetName val="2.1"/>
      <sheetName val="5.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1 (перех.)"/>
      <sheetName val="1.2 (перех) "/>
      <sheetName val="1.3 "/>
      <sheetName val=" 2.2 (перех)"/>
      <sheetName val=" 3.1"/>
      <sheetName val=" 3.2"/>
      <sheetName val="4.1."/>
      <sheetName val=" 4.2 "/>
      <sheetName val=" 5"/>
      <sheetName val=" 6.1"/>
      <sheetName val=" 6.2 "/>
      <sheetName val=" 6.3 "/>
      <sheetName val="7.1. "/>
      <sheetName val="7.2."/>
      <sheetName val="11.1"/>
      <sheetName val=" 11.2"/>
      <sheetName val="12 "/>
      <sheetName val="приложение 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Лист1"/>
      <sheetName val="15"/>
      <sheetName val="16"/>
      <sheetName val="17"/>
      <sheetName val="1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СТ"/>
      <sheetName val="1.1"/>
      <sheetName val=" 1.2 "/>
      <sheetName val=" 2.2"/>
      <sheetName val="4.1"/>
      <sheetName val="4.2 "/>
      <sheetName val="Расчет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1 (перех.)"/>
      <sheetName val="1.2 (перех) "/>
      <sheetName val="1.3 "/>
      <sheetName val=" 2.2 (перех)"/>
      <sheetName val=" 3.1"/>
      <sheetName val=" 3.2"/>
      <sheetName val="4.1."/>
      <sheetName val=" 4.2 "/>
      <sheetName val=" 5"/>
      <sheetName val=" 6.1"/>
      <sheetName val=" 6.2 "/>
      <sheetName val=" 6.3 "/>
      <sheetName val="7.1. "/>
      <sheetName val="7.2."/>
      <sheetName val="11.1"/>
      <sheetName val=" 11.2"/>
      <sheetName val="12 "/>
      <sheetName val="приложение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6"/>
  <sheetViews>
    <sheetView view="pageBreakPreview" zoomScale="90" zoomScaleNormal="70" zoomScaleSheetLayoutView="90" zoomScalePageLayoutView="0" workbookViewId="0" topLeftCell="L1">
      <selection activeCell="J5" sqref="J5"/>
    </sheetView>
  </sheetViews>
  <sheetFormatPr defaultColWidth="9.00390625" defaultRowHeight="15.75"/>
  <cols>
    <col min="1" max="1" width="3.625" style="57" customWidth="1"/>
    <col min="2" max="2" width="6.50390625" style="57" bestFit="1" customWidth="1"/>
    <col min="3" max="3" width="37.00390625" style="57" bestFit="1" customWidth="1"/>
    <col min="4" max="4" width="4.50390625" style="57" customWidth="1"/>
    <col min="5" max="5" width="7.75390625" style="57" bestFit="1" customWidth="1"/>
    <col min="6" max="6" width="6.875" style="57" customWidth="1"/>
    <col min="7" max="7" width="8.75390625" style="57" customWidth="1"/>
    <col min="8" max="8" width="7.50390625" style="57" customWidth="1"/>
    <col min="9" max="9" width="7.875" style="57" customWidth="1"/>
    <col min="10" max="10" width="12.25390625" style="57" customWidth="1"/>
    <col min="11" max="11" width="10.625" style="57" customWidth="1"/>
    <col min="12" max="12" width="11.125" style="57" customWidth="1"/>
    <col min="13" max="16" width="10.625" style="57" customWidth="1"/>
    <col min="17" max="17" width="11.625" style="57" bestFit="1" customWidth="1"/>
    <col min="18" max="21" width="10.625" style="57" customWidth="1"/>
    <col min="22" max="22" width="11.50390625" style="57" bestFit="1" customWidth="1"/>
    <col min="23" max="26" width="10.625" style="57" customWidth="1"/>
    <col min="27" max="27" width="11.50390625" style="57" bestFit="1" customWidth="1"/>
    <col min="28" max="30" width="10.625" style="57" customWidth="1"/>
    <col min="31" max="16384" width="9.00390625" style="57" customWidth="1"/>
  </cols>
  <sheetData>
    <row r="1" spans="24:27" ht="20.25">
      <c r="X1" s="56"/>
      <c r="Y1" s="56"/>
      <c r="Z1" s="1" t="s">
        <v>220</v>
      </c>
      <c r="AA1" s="58"/>
    </row>
    <row r="2" spans="24:27" ht="10.5" customHeight="1">
      <c r="X2" s="59"/>
      <c r="Y2" s="59"/>
      <c r="Z2" s="60"/>
      <c r="AA2" s="61"/>
    </row>
    <row r="3" spans="20:27" ht="20.25" customHeight="1">
      <c r="T3" s="62"/>
      <c r="U3" s="62"/>
      <c r="V3" s="62"/>
      <c r="W3" s="529" t="s">
        <v>472</v>
      </c>
      <c r="X3" s="529"/>
      <c r="Y3" s="529"/>
      <c r="Z3" s="529"/>
      <c r="AA3" s="529"/>
    </row>
    <row r="4" spans="23:27" ht="45" customHeight="1">
      <c r="W4" s="529"/>
      <c r="X4" s="529"/>
      <c r="Y4" s="529"/>
      <c r="Z4" s="529"/>
      <c r="AA4" s="529"/>
    </row>
    <row r="5" spans="3:27" ht="53.25" customHeight="1">
      <c r="C5" s="529" t="s">
        <v>473</v>
      </c>
      <c r="D5" s="529"/>
      <c r="E5" s="529"/>
      <c r="F5" s="529"/>
      <c r="G5" s="529"/>
      <c r="L5" s="67"/>
      <c r="M5" s="67"/>
      <c r="W5" s="529"/>
      <c r="X5" s="529"/>
      <c r="Y5" s="529"/>
      <c r="Z5" s="529"/>
      <c r="AA5" s="529"/>
    </row>
    <row r="6" spans="3:27" ht="20.25">
      <c r="C6" s="529"/>
      <c r="D6" s="529"/>
      <c r="E6" s="529"/>
      <c r="F6" s="529"/>
      <c r="G6" s="529"/>
      <c r="L6" s="67"/>
      <c r="M6" s="67"/>
      <c r="X6" s="55"/>
      <c r="Y6" s="55"/>
      <c r="Z6" s="65"/>
      <c r="AA6" s="66"/>
    </row>
    <row r="7" spans="2:27" ht="41.25" customHeight="1">
      <c r="B7" s="54"/>
      <c r="C7" s="529"/>
      <c r="D7" s="529"/>
      <c r="E7" s="529"/>
      <c r="F7" s="529"/>
      <c r="G7" s="52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X7" s="55"/>
      <c r="Y7" s="55"/>
      <c r="Z7" s="65"/>
      <c r="AA7" s="66"/>
    </row>
    <row r="8" spans="2:28" ht="27" customHeight="1">
      <c r="B8" s="54"/>
      <c r="C8" s="7"/>
      <c r="D8" s="7"/>
      <c r="J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2:24" ht="20.25" customHeight="1">
      <c r="B9" s="545" t="s">
        <v>221</v>
      </c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</row>
    <row r="10" spans="2:25" ht="20.25" customHeight="1">
      <c r="B10" s="545" t="s">
        <v>415</v>
      </c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67"/>
    </row>
    <row r="11" spans="2:25" ht="20.25" customHeight="1"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545"/>
      <c r="S11" s="545"/>
      <c r="T11" s="545"/>
      <c r="U11" s="545"/>
      <c r="V11" s="545"/>
      <c r="W11" s="545"/>
      <c r="X11" s="545"/>
      <c r="Y11" s="67"/>
    </row>
    <row r="12" spans="8:30" ht="16.5" thickBot="1"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</row>
    <row r="13" spans="2:30" s="7" customFormat="1" ht="36" customHeight="1" thickBot="1">
      <c r="B13" s="530" t="s">
        <v>24</v>
      </c>
      <c r="C13" s="536" t="s">
        <v>222</v>
      </c>
      <c r="D13" s="536" t="s">
        <v>235</v>
      </c>
      <c r="E13" s="539" t="s">
        <v>210</v>
      </c>
      <c r="F13" s="540"/>
      <c r="G13" s="539" t="s">
        <v>211</v>
      </c>
      <c r="H13" s="543"/>
      <c r="I13" s="540"/>
      <c r="J13" s="536" t="s">
        <v>224</v>
      </c>
      <c r="K13" s="536" t="s">
        <v>394</v>
      </c>
      <c r="L13" s="533" t="s">
        <v>395</v>
      </c>
      <c r="M13" s="534"/>
      <c r="N13" s="534"/>
      <c r="O13" s="535"/>
      <c r="P13" s="536" t="s">
        <v>238</v>
      </c>
      <c r="Q13" s="533" t="s">
        <v>239</v>
      </c>
      <c r="R13" s="534"/>
      <c r="S13" s="534"/>
      <c r="T13" s="535"/>
      <c r="U13" s="536" t="s">
        <v>359</v>
      </c>
      <c r="V13" s="533" t="s">
        <v>358</v>
      </c>
      <c r="W13" s="534"/>
      <c r="X13" s="534"/>
      <c r="Y13" s="535"/>
      <c r="Z13" s="536" t="s">
        <v>397</v>
      </c>
      <c r="AA13" s="533" t="s">
        <v>396</v>
      </c>
      <c r="AB13" s="534"/>
      <c r="AC13" s="534"/>
      <c r="AD13" s="535"/>
    </row>
    <row r="14" spans="2:30" s="7" customFormat="1" ht="26.25" customHeight="1" thickBot="1">
      <c r="B14" s="531"/>
      <c r="C14" s="537"/>
      <c r="D14" s="537"/>
      <c r="E14" s="541"/>
      <c r="F14" s="542"/>
      <c r="G14" s="541"/>
      <c r="H14" s="544"/>
      <c r="I14" s="542"/>
      <c r="J14" s="537"/>
      <c r="K14" s="537"/>
      <c r="L14" s="533" t="s">
        <v>225</v>
      </c>
      <c r="M14" s="534"/>
      <c r="N14" s="535"/>
      <c r="O14" s="536" t="s">
        <v>256</v>
      </c>
      <c r="P14" s="537"/>
      <c r="Q14" s="533" t="s">
        <v>225</v>
      </c>
      <c r="R14" s="534"/>
      <c r="S14" s="535"/>
      <c r="T14" s="536" t="s">
        <v>255</v>
      </c>
      <c r="U14" s="537"/>
      <c r="V14" s="533" t="s">
        <v>225</v>
      </c>
      <c r="W14" s="534"/>
      <c r="X14" s="535"/>
      <c r="Y14" s="536" t="s">
        <v>255</v>
      </c>
      <c r="Z14" s="537"/>
      <c r="AA14" s="533" t="s">
        <v>225</v>
      </c>
      <c r="AB14" s="534"/>
      <c r="AC14" s="535"/>
      <c r="AD14" s="536" t="s">
        <v>254</v>
      </c>
    </row>
    <row r="15" spans="2:30" s="7" customFormat="1" ht="12.75" customHeight="1">
      <c r="B15" s="531"/>
      <c r="C15" s="537"/>
      <c r="D15" s="537"/>
      <c r="E15" s="536" t="s">
        <v>187</v>
      </c>
      <c r="F15" s="536" t="s">
        <v>188</v>
      </c>
      <c r="G15" s="536" t="s">
        <v>214</v>
      </c>
      <c r="H15" s="536" t="s">
        <v>215</v>
      </c>
      <c r="I15" s="536" t="s">
        <v>216</v>
      </c>
      <c r="J15" s="537"/>
      <c r="K15" s="537"/>
      <c r="L15" s="536" t="s">
        <v>217</v>
      </c>
      <c r="M15" s="536" t="s">
        <v>218</v>
      </c>
      <c r="N15" s="536" t="s">
        <v>219</v>
      </c>
      <c r="O15" s="537"/>
      <c r="P15" s="537"/>
      <c r="Q15" s="536" t="s">
        <v>217</v>
      </c>
      <c r="R15" s="536" t="s">
        <v>218</v>
      </c>
      <c r="S15" s="536" t="s">
        <v>219</v>
      </c>
      <c r="T15" s="537"/>
      <c r="U15" s="537"/>
      <c r="V15" s="536" t="s">
        <v>217</v>
      </c>
      <c r="W15" s="536" t="s">
        <v>218</v>
      </c>
      <c r="X15" s="536" t="s">
        <v>219</v>
      </c>
      <c r="Y15" s="537"/>
      <c r="Z15" s="537"/>
      <c r="AA15" s="536" t="s">
        <v>217</v>
      </c>
      <c r="AB15" s="536" t="s">
        <v>218</v>
      </c>
      <c r="AC15" s="536" t="s">
        <v>219</v>
      </c>
      <c r="AD15" s="537"/>
    </row>
    <row r="16" spans="2:30" s="7" customFormat="1" ht="72" customHeight="1" thickBot="1">
      <c r="B16" s="532"/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</row>
    <row r="17" spans="2:30" s="90" customFormat="1" ht="12" thickBot="1">
      <c r="B17" s="94">
        <v>1</v>
      </c>
      <c r="C17" s="95">
        <f>B17+1</f>
        <v>2</v>
      </c>
      <c r="D17" s="95">
        <f aca="true" t="shared" si="0" ref="D17:AD17">C17+1</f>
        <v>3</v>
      </c>
      <c r="E17" s="95">
        <f t="shared" si="0"/>
        <v>4</v>
      </c>
      <c r="F17" s="95">
        <f t="shared" si="0"/>
        <v>5</v>
      </c>
      <c r="G17" s="95">
        <f t="shared" si="0"/>
        <v>6</v>
      </c>
      <c r="H17" s="95">
        <f t="shared" si="0"/>
        <v>7</v>
      </c>
      <c r="I17" s="95">
        <f t="shared" si="0"/>
        <v>8</v>
      </c>
      <c r="J17" s="95">
        <f t="shared" si="0"/>
        <v>9</v>
      </c>
      <c r="K17" s="95">
        <f t="shared" si="0"/>
        <v>10</v>
      </c>
      <c r="L17" s="95">
        <f t="shared" si="0"/>
        <v>11</v>
      </c>
      <c r="M17" s="95">
        <f t="shared" si="0"/>
        <v>12</v>
      </c>
      <c r="N17" s="95">
        <f t="shared" si="0"/>
        <v>13</v>
      </c>
      <c r="O17" s="95">
        <f t="shared" si="0"/>
        <v>14</v>
      </c>
      <c r="P17" s="95">
        <f t="shared" si="0"/>
        <v>15</v>
      </c>
      <c r="Q17" s="95">
        <f t="shared" si="0"/>
        <v>16</v>
      </c>
      <c r="R17" s="95">
        <f t="shared" si="0"/>
        <v>17</v>
      </c>
      <c r="S17" s="95">
        <f t="shared" si="0"/>
        <v>18</v>
      </c>
      <c r="T17" s="95">
        <f t="shared" si="0"/>
        <v>19</v>
      </c>
      <c r="U17" s="95">
        <f t="shared" si="0"/>
        <v>20</v>
      </c>
      <c r="V17" s="95">
        <f t="shared" si="0"/>
        <v>21</v>
      </c>
      <c r="W17" s="95">
        <f t="shared" si="0"/>
        <v>22</v>
      </c>
      <c r="X17" s="95">
        <f t="shared" si="0"/>
        <v>23</v>
      </c>
      <c r="Y17" s="95">
        <f t="shared" si="0"/>
        <v>24</v>
      </c>
      <c r="Z17" s="95">
        <f t="shared" si="0"/>
        <v>25</v>
      </c>
      <c r="AA17" s="95">
        <f t="shared" si="0"/>
        <v>26</v>
      </c>
      <c r="AB17" s="95">
        <f t="shared" si="0"/>
        <v>27</v>
      </c>
      <c r="AC17" s="95">
        <f t="shared" si="0"/>
        <v>28</v>
      </c>
      <c r="AD17" s="95">
        <f t="shared" si="0"/>
        <v>29</v>
      </c>
    </row>
    <row r="18" spans="2:30" s="7" customFormat="1" ht="27" customHeight="1">
      <c r="B18" s="68"/>
      <c r="C18" s="69" t="s">
        <v>223</v>
      </c>
      <c r="D18" s="69"/>
      <c r="E18" s="69"/>
      <c r="F18" s="72"/>
      <c r="G18" s="72" t="s">
        <v>468</v>
      </c>
      <c r="H18" s="72"/>
      <c r="I18" s="72" t="s">
        <v>441</v>
      </c>
      <c r="J18" s="72">
        <f>J19+J41</f>
        <v>17430</v>
      </c>
      <c r="K18" s="70">
        <f aca="true" t="shared" si="1" ref="K18:AD18">K19+K41</f>
        <v>17430</v>
      </c>
      <c r="L18" s="70">
        <f t="shared" si="1"/>
        <v>17430</v>
      </c>
      <c r="M18" s="70">
        <f t="shared" si="1"/>
        <v>0</v>
      </c>
      <c r="N18" s="70">
        <f t="shared" si="1"/>
        <v>0</v>
      </c>
      <c r="O18" s="70">
        <f t="shared" si="1"/>
        <v>0</v>
      </c>
      <c r="P18" s="70">
        <f t="shared" si="1"/>
        <v>5810</v>
      </c>
      <c r="Q18" s="70">
        <f t="shared" si="1"/>
        <v>5810</v>
      </c>
      <c r="R18" s="70">
        <f t="shared" si="1"/>
        <v>0</v>
      </c>
      <c r="S18" s="70">
        <f t="shared" si="1"/>
        <v>0</v>
      </c>
      <c r="T18" s="70">
        <f t="shared" si="1"/>
        <v>0</v>
      </c>
      <c r="U18" s="70">
        <f t="shared" si="1"/>
        <v>5810</v>
      </c>
      <c r="V18" s="70">
        <f t="shared" si="1"/>
        <v>5810</v>
      </c>
      <c r="W18" s="70">
        <f t="shared" si="1"/>
        <v>0</v>
      </c>
      <c r="X18" s="70">
        <f t="shared" si="1"/>
        <v>0</v>
      </c>
      <c r="Y18" s="70">
        <f t="shared" si="1"/>
        <v>0</v>
      </c>
      <c r="Z18" s="70">
        <f t="shared" si="1"/>
        <v>5810</v>
      </c>
      <c r="AA18" s="70">
        <f t="shared" si="1"/>
        <v>5810</v>
      </c>
      <c r="AB18" s="70">
        <f t="shared" si="1"/>
        <v>0</v>
      </c>
      <c r="AC18" s="70">
        <f t="shared" si="1"/>
        <v>0</v>
      </c>
      <c r="AD18" s="91">
        <f t="shared" si="1"/>
        <v>0</v>
      </c>
    </row>
    <row r="19" spans="2:30" s="7" customFormat="1" ht="29.25" customHeight="1">
      <c r="B19" s="77">
        <v>1</v>
      </c>
      <c r="C19" s="96" t="s">
        <v>109</v>
      </c>
      <c r="D19" s="72"/>
      <c r="E19" s="72"/>
      <c r="F19" s="72"/>
      <c r="G19" s="72" t="s">
        <v>468</v>
      </c>
      <c r="H19" s="72"/>
      <c r="I19" s="72" t="s">
        <v>441</v>
      </c>
      <c r="J19" s="72">
        <f>SUM(J20:J40)</f>
        <v>17430</v>
      </c>
      <c r="K19" s="78">
        <f aca="true" t="shared" si="2" ref="K19:AD19">SUM(K20:K40)</f>
        <v>17430</v>
      </c>
      <c r="L19" s="78">
        <f t="shared" si="2"/>
        <v>17430</v>
      </c>
      <c r="M19" s="78">
        <f t="shared" si="2"/>
        <v>0</v>
      </c>
      <c r="N19" s="78">
        <f t="shared" si="2"/>
        <v>0</v>
      </c>
      <c r="O19" s="78">
        <f t="shared" si="2"/>
        <v>0</v>
      </c>
      <c r="P19" s="78">
        <f t="shared" si="2"/>
        <v>5810</v>
      </c>
      <c r="Q19" s="78">
        <f t="shared" si="2"/>
        <v>5810</v>
      </c>
      <c r="R19" s="78">
        <f t="shared" si="2"/>
        <v>0</v>
      </c>
      <c r="S19" s="78">
        <f t="shared" si="2"/>
        <v>0</v>
      </c>
      <c r="T19" s="78">
        <f t="shared" si="2"/>
        <v>0</v>
      </c>
      <c r="U19" s="78">
        <f t="shared" si="2"/>
        <v>5810</v>
      </c>
      <c r="V19" s="78">
        <f t="shared" si="2"/>
        <v>5810</v>
      </c>
      <c r="W19" s="78">
        <f t="shared" si="2"/>
        <v>0</v>
      </c>
      <c r="X19" s="78">
        <f t="shared" si="2"/>
        <v>0</v>
      </c>
      <c r="Y19" s="78">
        <f t="shared" si="2"/>
        <v>0</v>
      </c>
      <c r="Z19" s="78">
        <f t="shared" si="2"/>
        <v>5810</v>
      </c>
      <c r="AA19" s="78">
        <f t="shared" si="2"/>
        <v>5810</v>
      </c>
      <c r="AB19" s="78">
        <f t="shared" si="2"/>
        <v>0</v>
      </c>
      <c r="AC19" s="78">
        <f t="shared" si="2"/>
        <v>0</v>
      </c>
      <c r="AD19" s="92">
        <f t="shared" si="2"/>
        <v>0</v>
      </c>
    </row>
    <row r="20" spans="2:30" s="7" customFormat="1" ht="12.75">
      <c r="B20" s="71">
        <v>1</v>
      </c>
      <c r="C20" s="139" t="s">
        <v>362</v>
      </c>
      <c r="D20" s="145"/>
      <c r="E20" s="140">
        <v>2015</v>
      </c>
      <c r="F20" s="140">
        <v>2017</v>
      </c>
      <c r="G20" s="75">
        <v>3.2</v>
      </c>
      <c r="H20" s="75">
        <v>3.2</v>
      </c>
      <c r="I20" s="75" t="s">
        <v>370</v>
      </c>
      <c r="J20" s="75">
        <v>8487.687330000002</v>
      </c>
      <c r="K20" s="75">
        <f>L20+M20+N20+O20</f>
        <v>8487.687330000002</v>
      </c>
      <c r="L20" s="75">
        <f aca="true" t="shared" si="3" ref="L20:O21">Q20+V20+AA20</f>
        <v>8487.687330000002</v>
      </c>
      <c r="M20" s="74">
        <f t="shared" si="3"/>
        <v>0</v>
      </c>
      <c r="N20" s="74">
        <f t="shared" si="3"/>
        <v>0</v>
      </c>
      <c r="O20" s="74">
        <f t="shared" si="3"/>
        <v>0</v>
      </c>
      <c r="P20" s="74">
        <f>Q20+R20+S20+T20</f>
        <v>2546.3061990000006</v>
      </c>
      <c r="Q20" s="74">
        <v>2546.3061990000006</v>
      </c>
      <c r="R20" s="74">
        <v>0</v>
      </c>
      <c r="S20" s="74">
        <v>0</v>
      </c>
      <c r="T20" s="74">
        <v>0</v>
      </c>
      <c r="U20" s="74">
        <f aca="true" t="shared" si="4" ref="U20:U61">V20+W20+X20+Y20</f>
        <v>3395.0749320000014</v>
      </c>
      <c r="V20" s="74">
        <v>3395.0749320000014</v>
      </c>
      <c r="W20" s="74">
        <v>0</v>
      </c>
      <c r="X20" s="74">
        <v>0</v>
      </c>
      <c r="Y20" s="74">
        <v>0</v>
      </c>
      <c r="Z20" s="74">
        <f aca="true" t="shared" si="5" ref="Z20:Z61">AA20+AB20+AC20+AD20</f>
        <v>2546.3061990000006</v>
      </c>
      <c r="AA20" s="74">
        <v>2546.3061990000006</v>
      </c>
      <c r="AB20" s="74">
        <f>W20*1.059</f>
        <v>0</v>
      </c>
      <c r="AC20" s="74">
        <v>0</v>
      </c>
      <c r="AD20" s="74">
        <v>0</v>
      </c>
    </row>
    <row r="21" spans="2:30" s="7" customFormat="1" ht="12.75">
      <c r="B21" s="77">
        <v>2</v>
      </c>
      <c r="C21" s="139" t="s">
        <v>439</v>
      </c>
      <c r="D21" s="75"/>
      <c r="E21" s="140">
        <v>2015</v>
      </c>
      <c r="F21" s="140">
        <v>2017</v>
      </c>
      <c r="G21" s="75">
        <v>0.8</v>
      </c>
      <c r="H21" s="75">
        <v>0.8</v>
      </c>
      <c r="I21" s="75" t="s">
        <v>363</v>
      </c>
      <c r="J21" s="75">
        <v>8942.31267</v>
      </c>
      <c r="K21" s="75">
        <f>L21+M21+N21+O21</f>
        <v>8942.312669999998</v>
      </c>
      <c r="L21" s="75">
        <f t="shared" si="3"/>
        <v>8942.312669999998</v>
      </c>
      <c r="M21" s="74">
        <f t="shared" si="3"/>
        <v>0</v>
      </c>
      <c r="N21" s="74">
        <f t="shared" si="3"/>
        <v>0</v>
      </c>
      <c r="O21" s="74">
        <f t="shared" si="3"/>
        <v>0</v>
      </c>
      <c r="P21" s="74">
        <f>Q21+R21+S21+T21</f>
        <v>3263.6938009999994</v>
      </c>
      <c r="Q21" s="74">
        <v>3263.6938009999994</v>
      </c>
      <c r="R21" s="74">
        <v>0</v>
      </c>
      <c r="S21" s="74">
        <v>0</v>
      </c>
      <c r="T21" s="74">
        <v>0</v>
      </c>
      <c r="U21" s="74">
        <f t="shared" si="4"/>
        <v>2414.9250679999986</v>
      </c>
      <c r="V21" s="74">
        <v>2414.9250679999986</v>
      </c>
      <c r="W21" s="74">
        <v>0</v>
      </c>
      <c r="X21" s="74">
        <v>0</v>
      </c>
      <c r="Y21" s="74">
        <v>0</v>
      </c>
      <c r="Z21" s="74">
        <f t="shared" si="5"/>
        <v>3263.6938009999994</v>
      </c>
      <c r="AA21" s="74">
        <v>3263.6938009999994</v>
      </c>
      <c r="AB21" s="74">
        <f>W21*1.059</f>
        <v>0</v>
      </c>
      <c r="AC21" s="74">
        <v>0</v>
      </c>
      <c r="AD21" s="74">
        <v>0</v>
      </c>
    </row>
    <row r="22" spans="2:30" s="7" customFormat="1" ht="12.75" hidden="1">
      <c r="B22" s="77"/>
      <c r="C22" s="139"/>
      <c r="D22" s="75"/>
      <c r="E22" s="140"/>
      <c r="F22" s="140"/>
      <c r="G22" s="75"/>
      <c r="H22" s="75"/>
      <c r="I22" s="75"/>
      <c r="J22" s="75"/>
      <c r="K22" s="75">
        <f aca="true" t="shared" si="6" ref="K22:K40">L22+M22+N22+O22</f>
        <v>0</v>
      </c>
      <c r="L22" s="75">
        <f aca="true" t="shared" si="7" ref="L22:L40">Q22+V22+AA22</f>
        <v>0</v>
      </c>
      <c r="M22" s="74">
        <f aca="true" t="shared" si="8" ref="M22:M40">R22+W22+AB22</f>
        <v>0</v>
      </c>
      <c r="N22" s="74">
        <f aca="true" t="shared" si="9" ref="N22:N40">S22+X22+AC22</f>
        <v>0</v>
      </c>
      <c r="O22" s="74">
        <f aca="true" t="shared" si="10" ref="O22:O40">T22+Y22+AD22</f>
        <v>0</v>
      </c>
      <c r="P22" s="74">
        <f aca="true" t="shared" si="11" ref="P22:P40">Q22+R22+S22+T22</f>
        <v>0</v>
      </c>
      <c r="Q22" s="74"/>
      <c r="R22" s="74"/>
      <c r="S22" s="74"/>
      <c r="T22" s="74"/>
      <c r="U22" s="74">
        <f t="shared" si="4"/>
        <v>0</v>
      </c>
      <c r="V22" s="74"/>
      <c r="W22" s="74"/>
      <c r="X22" s="74"/>
      <c r="Y22" s="74"/>
      <c r="Z22" s="74">
        <f t="shared" si="5"/>
        <v>0</v>
      </c>
      <c r="AA22" s="74"/>
      <c r="AB22" s="74"/>
      <c r="AC22" s="74"/>
      <c r="AD22" s="76"/>
    </row>
    <row r="23" spans="2:30" s="7" customFormat="1" ht="12.75" hidden="1">
      <c r="B23" s="77"/>
      <c r="C23" s="139"/>
      <c r="D23" s="75"/>
      <c r="E23" s="140"/>
      <c r="F23" s="140"/>
      <c r="G23" s="75"/>
      <c r="H23" s="75"/>
      <c r="I23" s="75"/>
      <c r="J23" s="75"/>
      <c r="K23" s="75">
        <f t="shared" si="6"/>
        <v>0</v>
      </c>
      <c r="L23" s="75">
        <f t="shared" si="7"/>
        <v>0</v>
      </c>
      <c r="M23" s="74">
        <f t="shared" si="8"/>
        <v>0</v>
      </c>
      <c r="N23" s="74">
        <f t="shared" si="9"/>
        <v>0</v>
      </c>
      <c r="O23" s="74">
        <f t="shared" si="10"/>
        <v>0</v>
      </c>
      <c r="P23" s="74">
        <f t="shared" si="11"/>
        <v>0</v>
      </c>
      <c r="Q23" s="74"/>
      <c r="R23" s="74"/>
      <c r="S23" s="74"/>
      <c r="T23" s="74"/>
      <c r="U23" s="74">
        <f t="shared" si="4"/>
        <v>0</v>
      </c>
      <c r="V23" s="74"/>
      <c r="W23" s="74"/>
      <c r="X23" s="74"/>
      <c r="Y23" s="74"/>
      <c r="Z23" s="74">
        <f t="shared" si="5"/>
        <v>0</v>
      </c>
      <c r="AA23" s="74"/>
      <c r="AB23" s="74"/>
      <c r="AC23" s="74"/>
      <c r="AD23" s="76"/>
    </row>
    <row r="24" spans="2:30" s="7" customFormat="1" ht="12.75" hidden="1">
      <c r="B24" s="77"/>
      <c r="C24" s="139"/>
      <c r="D24" s="75"/>
      <c r="E24" s="140"/>
      <c r="F24" s="140"/>
      <c r="G24" s="75"/>
      <c r="H24" s="75"/>
      <c r="I24" s="75"/>
      <c r="J24" s="75"/>
      <c r="K24" s="75">
        <f t="shared" si="6"/>
        <v>0</v>
      </c>
      <c r="L24" s="75">
        <f t="shared" si="7"/>
        <v>0</v>
      </c>
      <c r="M24" s="74">
        <f t="shared" si="8"/>
        <v>0</v>
      </c>
      <c r="N24" s="74">
        <f t="shared" si="9"/>
        <v>0</v>
      </c>
      <c r="O24" s="74">
        <f t="shared" si="10"/>
        <v>0</v>
      </c>
      <c r="P24" s="74">
        <f t="shared" si="11"/>
        <v>0</v>
      </c>
      <c r="Q24" s="74"/>
      <c r="R24" s="74"/>
      <c r="S24" s="74"/>
      <c r="T24" s="74"/>
      <c r="U24" s="74">
        <f t="shared" si="4"/>
        <v>0</v>
      </c>
      <c r="V24" s="74"/>
      <c r="W24" s="74"/>
      <c r="X24" s="74"/>
      <c r="Y24" s="74"/>
      <c r="Z24" s="74">
        <f t="shared" si="5"/>
        <v>0</v>
      </c>
      <c r="AA24" s="74"/>
      <c r="AB24" s="74"/>
      <c r="AC24" s="74"/>
      <c r="AD24" s="76"/>
    </row>
    <row r="25" spans="2:30" s="7" customFormat="1" ht="12.75" hidden="1">
      <c r="B25" s="77"/>
      <c r="C25" s="139"/>
      <c r="D25" s="75"/>
      <c r="E25" s="140"/>
      <c r="F25" s="140"/>
      <c r="G25" s="75"/>
      <c r="H25" s="75"/>
      <c r="I25" s="75"/>
      <c r="J25" s="75"/>
      <c r="K25" s="75">
        <f t="shared" si="6"/>
        <v>0</v>
      </c>
      <c r="L25" s="75">
        <f t="shared" si="7"/>
        <v>0</v>
      </c>
      <c r="M25" s="74">
        <f t="shared" si="8"/>
        <v>0</v>
      </c>
      <c r="N25" s="74">
        <f t="shared" si="9"/>
        <v>0</v>
      </c>
      <c r="O25" s="74">
        <f t="shared" si="10"/>
        <v>0</v>
      </c>
      <c r="P25" s="74">
        <f t="shared" si="11"/>
        <v>0</v>
      </c>
      <c r="Q25" s="74"/>
      <c r="R25" s="74"/>
      <c r="S25" s="74"/>
      <c r="T25" s="74"/>
      <c r="U25" s="74">
        <f t="shared" si="4"/>
        <v>0</v>
      </c>
      <c r="V25" s="74"/>
      <c r="W25" s="74"/>
      <c r="X25" s="74"/>
      <c r="Y25" s="74"/>
      <c r="Z25" s="74">
        <f t="shared" si="5"/>
        <v>0</v>
      </c>
      <c r="AA25" s="74"/>
      <c r="AB25" s="74"/>
      <c r="AC25" s="74"/>
      <c r="AD25" s="76"/>
    </row>
    <row r="26" spans="2:30" s="7" customFormat="1" ht="12.75" hidden="1">
      <c r="B26" s="77"/>
      <c r="C26" s="139"/>
      <c r="D26" s="75"/>
      <c r="E26" s="140"/>
      <c r="F26" s="140"/>
      <c r="G26" s="75"/>
      <c r="H26" s="75"/>
      <c r="I26" s="75"/>
      <c r="J26" s="75"/>
      <c r="K26" s="75">
        <f t="shared" si="6"/>
        <v>0</v>
      </c>
      <c r="L26" s="75">
        <f t="shared" si="7"/>
        <v>0</v>
      </c>
      <c r="M26" s="74">
        <f t="shared" si="8"/>
        <v>0</v>
      </c>
      <c r="N26" s="74">
        <f t="shared" si="9"/>
        <v>0</v>
      </c>
      <c r="O26" s="74">
        <f t="shared" si="10"/>
        <v>0</v>
      </c>
      <c r="P26" s="74">
        <f t="shared" si="11"/>
        <v>0</v>
      </c>
      <c r="Q26" s="74"/>
      <c r="R26" s="74"/>
      <c r="S26" s="74"/>
      <c r="T26" s="74"/>
      <c r="U26" s="74">
        <f t="shared" si="4"/>
        <v>0</v>
      </c>
      <c r="V26" s="74"/>
      <c r="W26" s="74"/>
      <c r="X26" s="74"/>
      <c r="Y26" s="74"/>
      <c r="Z26" s="74">
        <f t="shared" si="5"/>
        <v>0</v>
      </c>
      <c r="AA26" s="74"/>
      <c r="AB26" s="74"/>
      <c r="AC26" s="74"/>
      <c r="AD26" s="76"/>
    </row>
    <row r="27" spans="2:30" s="7" customFormat="1" ht="12.75" hidden="1">
      <c r="B27" s="77"/>
      <c r="C27" s="139"/>
      <c r="D27" s="75"/>
      <c r="E27" s="140"/>
      <c r="F27" s="140"/>
      <c r="G27" s="75"/>
      <c r="H27" s="75"/>
      <c r="I27" s="75"/>
      <c r="J27" s="75"/>
      <c r="K27" s="75">
        <f t="shared" si="6"/>
        <v>0</v>
      </c>
      <c r="L27" s="75">
        <f t="shared" si="7"/>
        <v>0</v>
      </c>
      <c r="M27" s="74">
        <f t="shared" si="8"/>
        <v>0</v>
      </c>
      <c r="N27" s="74">
        <f t="shared" si="9"/>
        <v>0</v>
      </c>
      <c r="O27" s="74">
        <f t="shared" si="10"/>
        <v>0</v>
      </c>
      <c r="P27" s="74">
        <f t="shared" si="11"/>
        <v>0</v>
      </c>
      <c r="Q27" s="74"/>
      <c r="R27" s="74"/>
      <c r="S27" s="74"/>
      <c r="T27" s="74"/>
      <c r="U27" s="74">
        <f t="shared" si="4"/>
        <v>0</v>
      </c>
      <c r="V27" s="74"/>
      <c r="W27" s="74"/>
      <c r="X27" s="74"/>
      <c r="Y27" s="74"/>
      <c r="Z27" s="74">
        <f t="shared" si="5"/>
        <v>0</v>
      </c>
      <c r="AA27" s="74"/>
      <c r="AB27" s="74"/>
      <c r="AC27" s="74"/>
      <c r="AD27" s="76"/>
    </row>
    <row r="28" spans="2:30" s="7" customFormat="1" ht="12.75" hidden="1">
      <c r="B28" s="77"/>
      <c r="C28" s="139"/>
      <c r="D28" s="75"/>
      <c r="E28" s="140"/>
      <c r="F28" s="140"/>
      <c r="G28" s="75"/>
      <c r="H28" s="75"/>
      <c r="I28" s="75"/>
      <c r="J28" s="75"/>
      <c r="K28" s="75">
        <f t="shared" si="6"/>
        <v>0</v>
      </c>
      <c r="L28" s="75">
        <f t="shared" si="7"/>
        <v>0</v>
      </c>
      <c r="M28" s="74">
        <f t="shared" si="8"/>
        <v>0</v>
      </c>
      <c r="N28" s="74">
        <f t="shared" si="9"/>
        <v>0</v>
      </c>
      <c r="O28" s="74">
        <f t="shared" si="10"/>
        <v>0</v>
      </c>
      <c r="P28" s="74">
        <f t="shared" si="11"/>
        <v>0</v>
      </c>
      <c r="Q28" s="74"/>
      <c r="R28" s="74"/>
      <c r="S28" s="74"/>
      <c r="T28" s="74"/>
      <c r="U28" s="74">
        <f t="shared" si="4"/>
        <v>0</v>
      </c>
      <c r="V28" s="74"/>
      <c r="W28" s="74"/>
      <c r="X28" s="74"/>
      <c r="Y28" s="74"/>
      <c r="Z28" s="74">
        <f t="shared" si="5"/>
        <v>0</v>
      </c>
      <c r="AA28" s="74"/>
      <c r="AB28" s="74"/>
      <c r="AC28" s="74"/>
      <c r="AD28" s="76"/>
    </row>
    <row r="29" spans="2:30" s="7" customFormat="1" ht="12.75" hidden="1">
      <c r="B29" s="77"/>
      <c r="C29" s="139"/>
      <c r="D29" s="75"/>
      <c r="E29" s="140"/>
      <c r="F29" s="140"/>
      <c r="G29" s="75"/>
      <c r="H29" s="75"/>
      <c r="I29" s="75"/>
      <c r="J29" s="75"/>
      <c r="K29" s="75">
        <f t="shared" si="6"/>
        <v>0</v>
      </c>
      <c r="L29" s="75">
        <f t="shared" si="7"/>
        <v>0</v>
      </c>
      <c r="M29" s="74">
        <f t="shared" si="8"/>
        <v>0</v>
      </c>
      <c r="N29" s="74">
        <f t="shared" si="9"/>
        <v>0</v>
      </c>
      <c r="O29" s="74">
        <f t="shared" si="10"/>
        <v>0</v>
      </c>
      <c r="P29" s="74">
        <f t="shared" si="11"/>
        <v>0</v>
      </c>
      <c r="Q29" s="74"/>
      <c r="R29" s="74"/>
      <c r="S29" s="74"/>
      <c r="T29" s="74"/>
      <c r="U29" s="74">
        <f t="shared" si="4"/>
        <v>0</v>
      </c>
      <c r="V29" s="74"/>
      <c r="W29" s="74"/>
      <c r="X29" s="74"/>
      <c r="Y29" s="74"/>
      <c r="Z29" s="74">
        <f t="shared" si="5"/>
        <v>0</v>
      </c>
      <c r="AA29" s="74"/>
      <c r="AB29" s="74"/>
      <c r="AC29" s="74"/>
      <c r="AD29" s="76"/>
    </row>
    <row r="30" spans="2:30" s="7" customFormat="1" ht="12.75" hidden="1">
      <c r="B30" s="77"/>
      <c r="C30" s="139"/>
      <c r="D30" s="75"/>
      <c r="E30" s="140"/>
      <c r="F30" s="140"/>
      <c r="G30" s="75"/>
      <c r="H30" s="75"/>
      <c r="I30" s="75"/>
      <c r="J30" s="75"/>
      <c r="K30" s="75">
        <f t="shared" si="6"/>
        <v>0</v>
      </c>
      <c r="L30" s="75">
        <f t="shared" si="7"/>
        <v>0</v>
      </c>
      <c r="M30" s="74">
        <f t="shared" si="8"/>
        <v>0</v>
      </c>
      <c r="N30" s="74">
        <f t="shared" si="9"/>
        <v>0</v>
      </c>
      <c r="O30" s="74">
        <f t="shared" si="10"/>
        <v>0</v>
      </c>
      <c r="P30" s="74">
        <f t="shared" si="11"/>
        <v>0</v>
      </c>
      <c r="Q30" s="74"/>
      <c r="R30" s="74"/>
      <c r="S30" s="74"/>
      <c r="T30" s="74"/>
      <c r="U30" s="74">
        <f t="shared" si="4"/>
        <v>0</v>
      </c>
      <c r="V30" s="74"/>
      <c r="W30" s="74"/>
      <c r="X30" s="74"/>
      <c r="Y30" s="74"/>
      <c r="Z30" s="74">
        <f t="shared" si="5"/>
        <v>0</v>
      </c>
      <c r="AA30" s="74"/>
      <c r="AB30" s="74"/>
      <c r="AC30" s="74"/>
      <c r="AD30" s="76"/>
    </row>
    <row r="31" spans="2:30" s="7" customFormat="1" ht="12.75" hidden="1">
      <c r="B31" s="77"/>
      <c r="C31" s="139"/>
      <c r="D31" s="75"/>
      <c r="E31" s="140"/>
      <c r="F31" s="140"/>
      <c r="G31" s="75"/>
      <c r="H31" s="75"/>
      <c r="I31" s="75"/>
      <c r="J31" s="75"/>
      <c r="K31" s="75">
        <f t="shared" si="6"/>
        <v>0</v>
      </c>
      <c r="L31" s="75">
        <f t="shared" si="7"/>
        <v>0</v>
      </c>
      <c r="M31" s="74">
        <f t="shared" si="8"/>
        <v>0</v>
      </c>
      <c r="N31" s="74">
        <f t="shared" si="9"/>
        <v>0</v>
      </c>
      <c r="O31" s="74">
        <f t="shared" si="10"/>
        <v>0</v>
      </c>
      <c r="P31" s="74">
        <f t="shared" si="11"/>
        <v>0</v>
      </c>
      <c r="Q31" s="74"/>
      <c r="R31" s="74"/>
      <c r="S31" s="74"/>
      <c r="T31" s="74"/>
      <c r="U31" s="74">
        <f t="shared" si="4"/>
        <v>0</v>
      </c>
      <c r="V31" s="74"/>
      <c r="W31" s="74"/>
      <c r="X31" s="74"/>
      <c r="Y31" s="74"/>
      <c r="Z31" s="74">
        <f t="shared" si="5"/>
        <v>0</v>
      </c>
      <c r="AA31" s="74"/>
      <c r="AB31" s="74"/>
      <c r="AC31" s="74"/>
      <c r="AD31" s="76"/>
    </row>
    <row r="32" spans="2:30" s="7" customFormat="1" ht="12.75" hidden="1">
      <c r="B32" s="77"/>
      <c r="C32" s="139"/>
      <c r="D32" s="75"/>
      <c r="E32" s="140"/>
      <c r="F32" s="140"/>
      <c r="G32" s="75"/>
      <c r="H32" s="75"/>
      <c r="I32" s="75"/>
      <c r="J32" s="75"/>
      <c r="K32" s="75">
        <f t="shared" si="6"/>
        <v>0</v>
      </c>
      <c r="L32" s="75">
        <f t="shared" si="7"/>
        <v>0</v>
      </c>
      <c r="M32" s="74">
        <f t="shared" si="8"/>
        <v>0</v>
      </c>
      <c r="N32" s="74">
        <f t="shared" si="9"/>
        <v>0</v>
      </c>
      <c r="O32" s="74">
        <f t="shared" si="10"/>
        <v>0</v>
      </c>
      <c r="P32" s="74">
        <f t="shared" si="11"/>
        <v>0</v>
      </c>
      <c r="Q32" s="74"/>
      <c r="R32" s="74"/>
      <c r="S32" s="74"/>
      <c r="T32" s="74"/>
      <c r="U32" s="74">
        <f t="shared" si="4"/>
        <v>0</v>
      </c>
      <c r="V32" s="74"/>
      <c r="W32" s="74"/>
      <c r="X32" s="74"/>
      <c r="Y32" s="74"/>
      <c r="Z32" s="74">
        <f t="shared" si="5"/>
        <v>0</v>
      </c>
      <c r="AA32" s="74"/>
      <c r="AB32" s="74"/>
      <c r="AC32" s="74"/>
      <c r="AD32" s="76"/>
    </row>
    <row r="33" spans="2:30" s="7" customFormat="1" ht="12.75" hidden="1">
      <c r="B33" s="77"/>
      <c r="C33" s="139"/>
      <c r="D33" s="75"/>
      <c r="E33" s="140"/>
      <c r="F33" s="140"/>
      <c r="G33" s="75"/>
      <c r="H33" s="75"/>
      <c r="I33" s="75"/>
      <c r="J33" s="75"/>
      <c r="K33" s="75">
        <f t="shared" si="6"/>
        <v>0</v>
      </c>
      <c r="L33" s="75">
        <f t="shared" si="7"/>
        <v>0</v>
      </c>
      <c r="M33" s="74">
        <f t="shared" si="8"/>
        <v>0</v>
      </c>
      <c r="N33" s="74">
        <f t="shared" si="9"/>
        <v>0</v>
      </c>
      <c r="O33" s="74">
        <f t="shared" si="10"/>
        <v>0</v>
      </c>
      <c r="P33" s="74">
        <f t="shared" si="11"/>
        <v>0</v>
      </c>
      <c r="Q33" s="74"/>
      <c r="R33" s="74"/>
      <c r="S33" s="74"/>
      <c r="T33" s="74"/>
      <c r="U33" s="74">
        <f t="shared" si="4"/>
        <v>0</v>
      </c>
      <c r="V33" s="74"/>
      <c r="W33" s="74"/>
      <c r="X33" s="74"/>
      <c r="Y33" s="74"/>
      <c r="Z33" s="74">
        <f t="shared" si="5"/>
        <v>0</v>
      </c>
      <c r="AA33" s="74"/>
      <c r="AB33" s="74"/>
      <c r="AC33" s="74"/>
      <c r="AD33" s="76"/>
    </row>
    <row r="34" spans="2:30" s="7" customFormat="1" ht="12.75" hidden="1">
      <c r="B34" s="77"/>
      <c r="C34" s="139"/>
      <c r="D34" s="75"/>
      <c r="E34" s="140"/>
      <c r="F34" s="140"/>
      <c r="G34" s="75"/>
      <c r="H34" s="75"/>
      <c r="I34" s="75"/>
      <c r="J34" s="75"/>
      <c r="K34" s="75">
        <f t="shared" si="6"/>
        <v>0</v>
      </c>
      <c r="L34" s="75">
        <f t="shared" si="7"/>
        <v>0</v>
      </c>
      <c r="M34" s="74">
        <f t="shared" si="8"/>
        <v>0</v>
      </c>
      <c r="N34" s="74">
        <f t="shared" si="9"/>
        <v>0</v>
      </c>
      <c r="O34" s="74">
        <f t="shared" si="10"/>
        <v>0</v>
      </c>
      <c r="P34" s="74">
        <f t="shared" si="11"/>
        <v>0</v>
      </c>
      <c r="Q34" s="74"/>
      <c r="R34" s="74"/>
      <c r="S34" s="74"/>
      <c r="T34" s="74"/>
      <c r="U34" s="74">
        <f t="shared" si="4"/>
        <v>0</v>
      </c>
      <c r="V34" s="74"/>
      <c r="W34" s="74"/>
      <c r="X34" s="74"/>
      <c r="Y34" s="74"/>
      <c r="Z34" s="74">
        <f t="shared" si="5"/>
        <v>0</v>
      </c>
      <c r="AA34" s="74"/>
      <c r="AB34" s="74"/>
      <c r="AC34" s="74"/>
      <c r="AD34" s="76"/>
    </row>
    <row r="35" spans="2:30" s="7" customFormat="1" ht="12.75" hidden="1">
      <c r="B35" s="77"/>
      <c r="C35" s="139"/>
      <c r="D35" s="75"/>
      <c r="E35" s="140"/>
      <c r="F35" s="140"/>
      <c r="G35" s="75"/>
      <c r="H35" s="75"/>
      <c r="I35" s="75"/>
      <c r="J35" s="75"/>
      <c r="K35" s="75">
        <f t="shared" si="6"/>
        <v>0</v>
      </c>
      <c r="L35" s="75">
        <f t="shared" si="7"/>
        <v>0</v>
      </c>
      <c r="M35" s="74">
        <f t="shared" si="8"/>
        <v>0</v>
      </c>
      <c r="N35" s="74">
        <f t="shared" si="9"/>
        <v>0</v>
      </c>
      <c r="O35" s="74">
        <f t="shared" si="10"/>
        <v>0</v>
      </c>
      <c r="P35" s="74">
        <f t="shared" si="11"/>
        <v>0</v>
      </c>
      <c r="Q35" s="74"/>
      <c r="R35" s="74"/>
      <c r="S35" s="74"/>
      <c r="T35" s="74"/>
      <c r="U35" s="74">
        <f t="shared" si="4"/>
        <v>0</v>
      </c>
      <c r="V35" s="74"/>
      <c r="W35" s="74"/>
      <c r="X35" s="74"/>
      <c r="Y35" s="74"/>
      <c r="Z35" s="74">
        <f t="shared" si="5"/>
        <v>0</v>
      </c>
      <c r="AA35" s="74"/>
      <c r="AB35" s="74"/>
      <c r="AC35" s="74"/>
      <c r="AD35" s="76"/>
    </row>
    <row r="36" spans="2:30" s="7" customFormat="1" ht="12.75" hidden="1">
      <c r="B36" s="77"/>
      <c r="C36" s="139"/>
      <c r="D36" s="75"/>
      <c r="E36" s="140"/>
      <c r="F36" s="140"/>
      <c r="G36" s="75"/>
      <c r="H36" s="75"/>
      <c r="I36" s="75"/>
      <c r="J36" s="75"/>
      <c r="K36" s="75">
        <f t="shared" si="6"/>
        <v>0</v>
      </c>
      <c r="L36" s="75">
        <f t="shared" si="7"/>
        <v>0</v>
      </c>
      <c r="M36" s="74">
        <f t="shared" si="8"/>
        <v>0</v>
      </c>
      <c r="N36" s="74">
        <f t="shared" si="9"/>
        <v>0</v>
      </c>
      <c r="O36" s="74">
        <f t="shared" si="10"/>
        <v>0</v>
      </c>
      <c r="P36" s="74">
        <f t="shared" si="11"/>
        <v>0</v>
      </c>
      <c r="Q36" s="74"/>
      <c r="R36" s="74"/>
      <c r="S36" s="74"/>
      <c r="T36" s="74"/>
      <c r="U36" s="74">
        <f t="shared" si="4"/>
        <v>0</v>
      </c>
      <c r="V36" s="74"/>
      <c r="W36" s="74"/>
      <c r="X36" s="74"/>
      <c r="Y36" s="74"/>
      <c r="Z36" s="74">
        <f t="shared" si="5"/>
        <v>0</v>
      </c>
      <c r="AA36" s="74"/>
      <c r="AB36" s="74"/>
      <c r="AC36" s="74"/>
      <c r="AD36" s="76"/>
    </row>
    <row r="37" spans="2:30" s="7" customFormat="1" ht="12.75" hidden="1">
      <c r="B37" s="77"/>
      <c r="C37" s="139"/>
      <c r="D37" s="75"/>
      <c r="E37" s="140"/>
      <c r="F37" s="140"/>
      <c r="G37" s="75"/>
      <c r="H37" s="75"/>
      <c r="I37" s="75"/>
      <c r="J37" s="75"/>
      <c r="K37" s="75">
        <f t="shared" si="6"/>
        <v>0</v>
      </c>
      <c r="L37" s="75">
        <f t="shared" si="7"/>
        <v>0</v>
      </c>
      <c r="M37" s="74">
        <f t="shared" si="8"/>
        <v>0</v>
      </c>
      <c r="N37" s="74">
        <f t="shared" si="9"/>
        <v>0</v>
      </c>
      <c r="O37" s="74">
        <f t="shared" si="10"/>
        <v>0</v>
      </c>
      <c r="P37" s="74">
        <f t="shared" si="11"/>
        <v>0</v>
      </c>
      <c r="Q37" s="74"/>
      <c r="R37" s="74"/>
      <c r="S37" s="74"/>
      <c r="T37" s="74"/>
      <c r="U37" s="74">
        <f t="shared" si="4"/>
        <v>0</v>
      </c>
      <c r="V37" s="74"/>
      <c r="W37" s="74"/>
      <c r="X37" s="74"/>
      <c r="Y37" s="74"/>
      <c r="Z37" s="74">
        <f t="shared" si="5"/>
        <v>0</v>
      </c>
      <c r="AA37" s="74"/>
      <c r="AB37" s="74"/>
      <c r="AC37" s="74"/>
      <c r="AD37" s="76"/>
    </row>
    <row r="38" spans="2:30" s="7" customFormat="1" ht="12.75" hidden="1">
      <c r="B38" s="71"/>
      <c r="C38" s="139"/>
      <c r="D38" s="75"/>
      <c r="E38" s="140"/>
      <c r="F38" s="140"/>
      <c r="G38" s="75"/>
      <c r="H38" s="75"/>
      <c r="I38" s="75"/>
      <c r="J38" s="75"/>
      <c r="K38" s="75">
        <f t="shared" si="6"/>
        <v>0</v>
      </c>
      <c r="L38" s="75">
        <f t="shared" si="7"/>
        <v>0</v>
      </c>
      <c r="M38" s="74">
        <f t="shared" si="8"/>
        <v>0</v>
      </c>
      <c r="N38" s="74">
        <f t="shared" si="9"/>
        <v>0</v>
      </c>
      <c r="O38" s="74">
        <f t="shared" si="10"/>
        <v>0</v>
      </c>
      <c r="P38" s="74">
        <f t="shared" si="11"/>
        <v>0</v>
      </c>
      <c r="Q38" s="74"/>
      <c r="R38" s="74"/>
      <c r="S38" s="74"/>
      <c r="T38" s="74"/>
      <c r="U38" s="74">
        <f t="shared" si="4"/>
        <v>0</v>
      </c>
      <c r="V38" s="74"/>
      <c r="W38" s="74"/>
      <c r="X38" s="74"/>
      <c r="Y38" s="74"/>
      <c r="Z38" s="74">
        <f t="shared" si="5"/>
        <v>0</v>
      </c>
      <c r="AA38" s="74"/>
      <c r="AB38" s="74"/>
      <c r="AC38" s="74"/>
      <c r="AD38" s="76"/>
    </row>
    <row r="39" spans="2:30" s="7" customFormat="1" ht="12.75" hidden="1">
      <c r="B39" s="71"/>
      <c r="C39" s="139"/>
      <c r="D39" s="75"/>
      <c r="E39" s="140"/>
      <c r="F39" s="140"/>
      <c r="G39" s="75"/>
      <c r="H39" s="75"/>
      <c r="I39" s="75"/>
      <c r="J39" s="75"/>
      <c r="K39" s="75">
        <f t="shared" si="6"/>
        <v>0</v>
      </c>
      <c r="L39" s="75">
        <f t="shared" si="7"/>
        <v>0</v>
      </c>
      <c r="M39" s="74">
        <f t="shared" si="8"/>
        <v>0</v>
      </c>
      <c r="N39" s="74">
        <f t="shared" si="9"/>
        <v>0</v>
      </c>
      <c r="O39" s="74">
        <f t="shared" si="10"/>
        <v>0</v>
      </c>
      <c r="P39" s="74">
        <f t="shared" si="11"/>
        <v>0</v>
      </c>
      <c r="Q39" s="74"/>
      <c r="R39" s="74"/>
      <c r="S39" s="74"/>
      <c r="T39" s="74"/>
      <c r="U39" s="74">
        <f t="shared" si="4"/>
        <v>0</v>
      </c>
      <c r="V39" s="74"/>
      <c r="W39" s="74"/>
      <c r="X39" s="74"/>
      <c r="Y39" s="74"/>
      <c r="Z39" s="74">
        <f t="shared" si="5"/>
        <v>0</v>
      </c>
      <c r="AA39" s="74"/>
      <c r="AB39" s="74"/>
      <c r="AC39" s="74"/>
      <c r="AD39" s="76"/>
    </row>
    <row r="40" spans="2:30" s="7" customFormat="1" ht="12.75" hidden="1">
      <c r="B40" s="71"/>
      <c r="C40" s="139"/>
      <c r="D40" s="75"/>
      <c r="E40" s="140"/>
      <c r="F40" s="140"/>
      <c r="G40" s="75"/>
      <c r="H40" s="75"/>
      <c r="I40" s="75"/>
      <c r="J40" s="75"/>
      <c r="K40" s="75">
        <f t="shared" si="6"/>
        <v>0</v>
      </c>
      <c r="L40" s="75">
        <f t="shared" si="7"/>
        <v>0</v>
      </c>
      <c r="M40" s="74">
        <f t="shared" si="8"/>
        <v>0</v>
      </c>
      <c r="N40" s="74">
        <f t="shared" si="9"/>
        <v>0</v>
      </c>
      <c r="O40" s="74">
        <f t="shared" si="10"/>
        <v>0</v>
      </c>
      <c r="P40" s="74">
        <f t="shared" si="11"/>
        <v>0</v>
      </c>
      <c r="Q40" s="74"/>
      <c r="R40" s="74"/>
      <c r="S40" s="74"/>
      <c r="T40" s="74"/>
      <c r="U40" s="74">
        <f t="shared" si="4"/>
        <v>0</v>
      </c>
      <c r="V40" s="74"/>
      <c r="W40" s="74"/>
      <c r="X40" s="74"/>
      <c r="Y40" s="74"/>
      <c r="Z40" s="74">
        <f t="shared" si="5"/>
        <v>0</v>
      </c>
      <c r="AA40" s="74"/>
      <c r="AB40" s="74"/>
      <c r="AC40" s="74"/>
      <c r="AD40" s="76"/>
    </row>
    <row r="41" spans="2:30" s="7" customFormat="1" ht="25.5" hidden="1">
      <c r="B41" s="77" t="s">
        <v>28</v>
      </c>
      <c r="C41" s="96" t="s">
        <v>241</v>
      </c>
      <c r="D41" s="72"/>
      <c r="E41" s="140"/>
      <c r="F41" s="140"/>
      <c r="G41" s="73"/>
      <c r="H41" s="72"/>
      <c r="I41" s="72"/>
      <c r="J41" s="78">
        <f>SUM(J42:J61)</f>
        <v>0</v>
      </c>
      <c r="K41" s="78">
        <f aca="true" t="shared" si="12" ref="K41:AD41">SUM(K42:K61)</f>
        <v>0</v>
      </c>
      <c r="L41" s="78">
        <f t="shared" si="12"/>
        <v>0</v>
      </c>
      <c r="M41" s="78">
        <f t="shared" si="12"/>
        <v>0</v>
      </c>
      <c r="N41" s="78">
        <f t="shared" si="12"/>
        <v>0</v>
      </c>
      <c r="O41" s="78">
        <f t="shared" si="12"/>
        <v>0</v>
      </c>
      <c r="P41" s="78">
        <f t="shared" si="12"/>
        <v>0</v>
      </c>
      <c r="Q41" s="78">
        <f t="shared" si="12"/>
        <v>0</v>
      </c>
      <c r="R41" s="78">
        <f t="shared" si="12"/>
        <v>0</v>
      </c>
      <c r="S41" s="78">
        <f t="shared" si="12"/>
        <v>0</v>
      </c>
      <c r="T41" s="78">
        <f t="shared" si="12"/>
        <v>0</v>
      </c>
      <c r="U41" s="78">
        <f t="shared" si="12"/>
        <v>0</v>
      </c>
      <c r="V41" s="78">
        <f t="shared" si="12"/>
        <v>0</v>
      </c>
      <c r="W41" s="78">
        <f t="shared" si="12"/>
        <v>0</v>
      </c>
      <c r="X41" s="78">
        <f t="shared" si="12"/>
        <v>0</v>
      </c>
      <c r="Y41" s="78">
        <f t="shared" si="12"/>
        <v>0</v>
      </c>
      <c r="Z41" s="78">
        <f t="shared" si="12"/>
        <v>0</v>
      </c>
      <c r="AA41" s="78">
        <f t="shared" si="12"/>
        <v>0</v>
      </c>
      <c r="AB41" s="78">
        <f t="shared" si="12"/>
        <v>0</v>
      </c>
      <c r="AC41" s="78">
        <f t="shared" si="12"/>
        <v>0</v>
      </c>
      <c r="AD41" s="92">
        <f t="shared" si="12"/>
        <v>0</v>
      </c>
    </row>
    <row r="42" spans="2:30" s="7" customFormat="1" ht="12.75" hidden="1">
      <c r="B42" s="71"/>
      <c r="C42" s="139"/>
      <c r="D42" s="75"/>
      <c r="E42" s="140"/>
      <c r="F42" s="140"/>
      <c r="G42" s="75"/>
      <c r="H42" s="75"/>
      <c r="I42" s="75" t="s">
        <v>240</v>
      </c>
      <c r="J42" s="75">
        <f>K42</f>
        <v>0</v>
      </c>
      <c r="K42" s="75">
        <f aca="true" t="shared" si="13" ref="K42:K61">L42+M42+N42+O42</f>
        <v>0</v>
      </c>
      <c r="L42" s="75">
        <f aca="true" t="shared" si="14" ref="L42:L61">Q42+V42+AA42</f>
        <v>0</v>
      </c>
      <c r="M42" s="74">
        <f aca="true" t="shared" si="15" ref="M42:M61">R42+W42+AB42</f>
        <v>0</v>
      </c>
      <c r="N42" s="74">
        <f aca="true" t="shared" si="16" ref="N42:N61">S42+X42+AC42</f>
        <v>0</v>
      </c>
      <c r="O42" s="74">
        <f aca="true" t="shared" si="17" ref="O42:O61">T42+Y42+AD42</f>
        <v>0</v>
      </c>
      <c r="P42" s="74">
        <f aca="true" t="shared" si="18" ref="P42:P61">Q42+R42+S42+T42</f>
        <v>0</v>
      </c>
      <c r="Q42" s="74"/>
      <c r="R42" s="74"/>
      <c r="S42" s="74"/>
      <c r="T42" s="74"/>
      <c r="U42" s="74">
        <f t="shared" si="4"/>
        <v>0</v>
      </c>
      <c r="V42" s="74"/>
      <c r="W42" s="74"/>
      <c r="X42" s="74"/>
      <c r="Y42" s="74"/>
      <c r="Z42" s="74">
        <f t="shared" si="5"/>
        <v>0</v>
      </c>
      <c r="AA42" s="74"/>
      <c r="AB42" s="74"/>
      <c r="AC42" s="74"/>
      <c r="AD42" s="74"/>
    </row>
    <row r="43" spans="2:30" s="7" customFormat="1" ht="12.75" hidden="1">
      <c r="B43" s="71"/>
      <c r="C43" s="139"/>
      <c r="D43" s="75"/>
      <c r="E43" s="140"/>
      <c r="F43" s="140"/>
      <c r="G43" s="75"/>
      <c r="H43" s="75"/>
      <c r="I43" s="75" t="s">
        <v>240</v>
      </c>
      <c r="J43" s="75"/>
      <c r="K43" s="75">
        <f t="shared" si="13"/>
        <v>0</v>
      </c>
      <c r="L43" s="75">
        <f t="shared" si="14"/>
        <v>0</v>
      </c>
      <c r="M43" s="74">
        <f t="shared" si="15"/>
        <v>0</v>
      </c>
      <c r="N43" s="74">
        <f t="shared" si="16"/>
        <v>0</v>
      </c>
      <c r="O43" s="74">
        <f t="shared" si="17"/>
        <v>0</v>
      </c>
      <c r="P43" s="74">
        <f t="shared" si="18"/>
        <v>0</v>
      </c>
      <c r="Q43" s="74"/>
      <c r="R43" s="74"/>
      <c r="S43" s="74"/>
      <c r="T43" s="74"/>
      <c r="U43" s="74">
        <f t="shared" si="4"/>
        <v>0</v>
      </c>
      <c r="V43" s="74"/>
      <c r="W43" s="74"/>
      <c r="X43" s="74"/>
      <c r="Y43" s="74"/>
      <c r="Z43" s="74">
        <f t="shared" si="5"/>
        <v>0</v>
      </c>
      <c r="AA43" s="74"/>
      <c r="AB43" s="74"/>
      <c r="AC43" s="74"/>
      <c r="AD43" s="76"/>
    </row>
    <row r="44" spans="2:30" s="7" customFormat="1" ht="12.75" hidden="1">
      <c r="B44" s="71"/>
      <c r="C44" s="139"/>
      <c r="D44" s="75"/>
      <c r="E44" s="140"/>
      <c r="F44" s="140"/>
      <c r="G44" s="75"/>
      <c r="H44" s="75"/>
      <c r="I44" s="75" t="s">
        <v>240</v>
      </c>
      <c r="J44" s="75"/>
      <c r="K44" s="75">
        <f t="shared" si="13"/>
        <v>0</v>
      </c>
      <c r="L44" s="75">
        <f t="shared" si="14"/>
        <v>0</v>
      </c>
      <c r="M44" s="74">
        <f t="shared" si="15"/>
        <v>0</v>
      </c>
      <c r="N44" s="74">
        <f t="shared" si="16"/>
        <v>0</v>
      </c>
      <c r="O44" s="74">
        <f t="shared" si="17"/>
        <v>0</v>
      </c>
      <c r="P44" s="74">
        <f t="shared" si="18"/>
        <v>0</v>
      </c>
      <c r="Q44" s="74"/>
      <c r="R44" s="74"/>
      <c r="S44" s="74"/>
      <c r="T44" s="74"/>
      <c r="U44" s="74">
        <f t="shared" si="4"/>
        <v>0</v>
      </c>
      <c r="V44" s="74"/>
      <c r="W44" s="74"/>
      <c r="X44" s="74"/>
      <c r="Y44" s="74"/>
      <c r="Z44" s="74">
        <f t="shared" si="5"/>
        <v>0</v>
      </c>
      <c r="AA44" s="74"/>
      <c r="AB44" s="74"/>
      <c r="AC44" s="74"/>
      <c r="AD44" s="76"/>
    </row>
    <row r="45" spans="2:30" s="7" customFormat="1" ht="12.75" hidden="1">
      <c r="B45" s="71"/>
      <c r="C45" s="139"/>
      <c r="D45" s="75"/>
      <c r="E45" s="140"/>
      <c r="F45" s="140"/>
      <c r="G45" s="75"/>
      <c r="H45" s="75"/>
      <c r="I45" s="75" t="s">
        <v>240</v>
      </c>
      <c r="J45" s="75"/>
      <c r="K45" s="75">
        <f t="shared" si="13"/>
        <v>0</v>
      </c>
      <c r="L45" s="75">
        <f t="shared" si="14"/>
        <v>0</v>
      </c>
      <c r="M45" s="74">
        <f t="shared" si="15"/>
        <v>0</v>
      </c>
      <c r="N45" s="74">
        <f t="shared" si="16"/>
        <v>0</v>
      </c>
      <c r="O45" s="74">
        <f t="shared" si="17"/>
        <v>0</v>
      </c>
      <c r="P45" s="74">
        <f t="shared" si="18"/>
        <v>0</v>
      </c>
      <c r="Q45" s="74"/>
      <c r="R45" s="74"/>
      <c r="S45" s="74"/>
      <c r="T45" s="74"/>
      <c r="U45" s="74">
        <f t="shared" si="4"/>
        <v>0</v>
      </c>
      <c r="V45" s="74"/>
      <c r="W45" s="74"/>
      <c r="X45" s="74"/>
      <c r="Y45" s="74"/>
      <c r="Z45" s="74">
        <f t="shared" si="5"/>
        <v>0</v>
      </c>
      <c r="AA45" s="74"/>
      <c r="AB45" s="74"/>
      <c r="AC45" s="74"/>
      <c r="AD45" s="76"/>
    </row>
    <row r="46" spans="2:30" s="7" customFormat="1" ht="12.75" hidden="1">
      <c r="B46" s="71"/>
      <c r="C46" s="139"/>
      <c r="D46" s="75"/>
      <c r="E46" s="140"/>
      <c r="F46" s="140"/>
      <c r="G46" s="75"/>
      <c r="H46" s="75"/>
      <c r="I46" s="75" t="s">
        <v>240</v>
      </c>
      <c r="J46" s="75"/>
      <c r="K46" s="75">
        <f t="shared" si="13"/>
        <v>0</v>
      </c>
      <c r="L46" s="75">
        <f t="shared" si="14"/>
        <v>0</v>
      </c>
      <c r="M46" s="74">
        <f t="shared" si="15"/>
        <v>0</v>
      </c>
      <c r="N46" s="74">
        <f t="shared" si="16"/>
        <v>0</v>
      </c>
      <c r="O46" s="74">
        <f t="shared" si="17"/>
        <v>0</v>
      </c>
      <c r="P46" s="74">
        <f t="shared" si="18"/>
        <v>0</v>
      </c>
      <c r="Q46" s="74"/>
      <c r="R46" s="74"/>
      <c r="S46" s="74"/>
      <c r="T46" s="74"/>
      <c r="U46" s="74">
        <f t="shared" si="4"/>
        <v>0</v>
      </c>
      <c r="V46" s="74"/>
      <c r="W46" s="74"/>
      <c r="X46" s="74"/>
      <c r="Y46" s="74"/>
      <c r="Z46" s="74">
        <f t="shared" si="5"/>
        <v>0</v>
      </c>
      <c r="AA46" s="74"/>
      <c r="AB46" s="74"/>
      <c r="AC46" s="74"/>
      <c r="AD46" s="76"/>
    </row>
    <row r="47" spans="2:30" s="7" customFormat="1" ht="12.75" hidden="1">
      <c r="B47" s="71"/>
      <c r="C47" s="139"/>
      <c r="D47" s="75"/>
      <c r="E47" s="140"/>
      <c r="F47" s="140"/>
      <c r="G47" s="75"/>
      <c r="H47" s="75"/>
      <c r="I47" s="75" t="s">
        <v>240</v>
      </c>
      <c r="J47" s="75"/>
      <c r="K47" s="75">
        <f t="shared" si="13"/>
        <v>0</v>
      </c>
      <c r="L47" s="75">
        <f t="shared" si="14"/>
        <v>0</v>
      </c>
      <c r="M47" s="74">
        <f t="shared" si="15"/>
        <v>0</v>
      </c>
      <c r="N47" s="74">
        <f t="shared" si="16"/>
        <v>0</v>
      </c>
      <c r="O47" s="74">
        <f t="shared" si="17"/>
        <v>0</v>
      </c>
      <c r="P47" s="74">
        <f t="shared" si="18"/>
        <v>0</v>
      </c>
      <c r="Q47" s="74"/>
      <c r="R47" s="74"/>
      <c r="S47" s="74"/>
      <c r="T47" s="74"/>
      <c r="U47" s="74">
        <f t="shared" si="4"/>
        <v>0</v>
      </c>
      <c r="V47" s="74"/>
      <c r="W47" s="74"/>
      <c r="X47" s="74"/>
      <c r="Y47" s="74"/>
      <c r="Z47" s="74">
        <f t="shared" si="5"/>
        <v>0</v>
      </c>
      <c r="AA47" s="74"/>
      <c r="AB47" s="74"/>
      <c r="AC47" s="74"/>
      <c r="AD47" s="76"/>
    </row>
    <row r="48" spans="2:30" s="7" customFormat="1" ht="12.75" hidden="1">
      <c r="B48" s="71"/>
      <c r="C48" s="139"/>
      <c r="D48" s="75"/>
      <c r="E48" s="140"/>
      <c r="F48" s="140"/>
      <c r="G48" s="75"/>
      <c r="H48" s="75"/>
      <c r="I48" s="75" t="s">
        <v>240</v>
      </c>
      <c r="J48" s="75"/>
      <c r="K48" s="75">
        <f t="shared" si="13"/>
        <v>0</v>
      </c>
      <c r="L48" s="75">
        <f t="shared" si="14"/>
        <v>0</v>
      </c>
      <c r="M48" s="74">
        <f t="shared" si="15"/>
        <v>0</v>
      </c>
      <c r="N48" s="74">
        <f t="shared" si="16"/>
        <v>0</v>
      </c>
      <c r="O48" s="74">
        <f t="shared" si="17"/>
        <v>0</v>
      </c>
      <c r="P48" s="74">
        <f t="shared" si="18"/>
        <v>0</v>
      </c>
      <c r="Q48" s="74"/>
      <c r="R48" s="74"/>
      <c r="S48" s="74"/>
      <c r="T48" s="74"/>
      <c r="U48" s="74">
        <f t="shared" si="4"/>
        <v>0</v>
      </c>
      <c r="V48" s="74"/>
      <c r="W48" s="74"/>
      <c r="X48" s="74"/>
      <c r="Y48" s="74"/>
      <c r="Z48" s="74">
        <f t="shared" si="5"/>
        <v>0</v>
      </c>
      <c r="AA48" s="74"/>
      <c r="AB48" s="74"/>
      <c r="AC48" s="74"/>
      <c r="AD48" s="76"/>
    </row>
    <row r="49" spans="2:30" s="7" customFormat="1" ht="12.75" hidden="1">
      <c r="B49" s="71"/>
      <c r="C49" s="139"/>
      <c r="D49" s="75"/>
      <c r="E49" s="140"/>
      <c r="F49" s="140"/>
      <c r="G49" s="75"/>
      <c r="H49" s="75"/>
      <c r="I49" s="75" t="s">
        <v>240</v>
      </c>
      <c r="J49" s="75"/>
      <c r="K49" s="75">
        <f t="shared" si="13"/>
        <v>0</v>
      </c>
      <c r="L49" s="75">
        <f t="shared" si="14"/>
        <v>0</v>
      </c>
      <c r="M49" s="74">
        <f t="shared" si="15"/>
        <v>0</v>
      </c>
      <c r="N49" s="74">
        <f t="shared" si="16"/>
        <v>0</v>
      </c>
      <c r="O49" s="74">
        <f t="shared" si="17"/>
        <v>0</v>
      </c>
      <c r="P49" s="74">
        <f t="shared" si="18"/>
        <v>0</v>
      </c>
      <c r="Q49" s="74"/>
      <c r="R49" s="74"/>
      <c r="S49" s="74"/>
      <c r="T49" s="74"/>
      <c r="U49" s="74">
        <f t="shared" si="4"/>
        <v>0</v>
      </c>
      <c r="V49" s="74"/>
      <c r="W49" s="74"/>
      <c r="X49" s="74"/>
      <c r="Y49" s="74"/>
      <c r="Z49" s="74">
        <f t="shared" si="5"/>
        <v>0</v>
      </c>
      <c r="AA49" s="74"/>
      <c r="AB49" s="74"/>
      <c r="AC49" s="74"/>
      <c r="AD49" s="76"/>
    </row>
    <row r="50" spans="2:30" s="7" customFormat="1" ht="12.75" hidden="1">
      <c r="B50" s="71"/>
      <c r="C50" s="139"/>
      <c r="D50" s="75"/>
      <c r="E50" s="140"/>
      <c r="F50" s="140"/>
      <c r="G50" s="75"/>
      <c r="H50" s="75"/>
      <c r="I50" s="75" t="s">
        <v>240</v>
      </c>
      <c r="J50" s="75"/>
      <c r="K50" s="75">
        <f t="shared" si="13"/>
        <v>0</v>
      </c>
      <c r="L50" s="75">
        <f t="shared" si="14"/>
        <v>0</v>
      </c>
      <c r="M50" s="74">
        <f t="shared" si="15"/>
        <v>0</v>
      </c>
      <c r="N50" s="74">
        <f t="shared" si="16"/>
        <v>0</v>
      </c>
      <c r="O50" s="74">
        <f t="shared" si="17"/>
        <v>0</v>
      </c>
      <c r="P50" s="74">
        <f t="shared" si="18"/>
        <v>0</v>
      </c>
      <c r="Q50" s="74"/>
      <c r="R50" s="74"/>
      <c r="S50" s="74"/>
      <c r="T50" s="74"/>
      <c r="U50" s="74">
        <f t="shared" si="4"/>
        <v>0</v>
      </c>
      <c r="V50" s="74"/>
      <c r="W50" s="74"/>
      <c r="X50" s="74"/>
      <c r="Y50" s="74"/>
      <c r="Z50" s="74">
        <f t="shared" si="5"/>
        <v>0</v>
      </c>
      <c r="AA50" s="74"/>
      <c r="AB50" s="74"/>
      <c r="AC50" s="74"/>
      <c r="AD50" s="76"/>
    </row>
    <row r="51" spans="2:30" s="7" customFormat="1" ht="12.75" hidden="1">
      <c r="B51" s="71"/>
      <c r="C51" s="139"/>
      <c r="D51" s="75"/>
      <c r="E51" s="140"/>
      <c r="F51" s="140"/>
      <c r="G51" s="75"/>
      <c r="H51" s="75"/>
      <c r="I51" s="75" t="s">
        <v>240</v>
      </c>
      <c r="J51" s="75"/>
      <c r="K51" s="75">
        <f t="shared" si="13"/>
        <v>0</v>
      </c>
      <c r="L51" s="75">
        <f t="shared" si="14"/>
        <v>0</v>
      </c>
      <c r="M51" s="74">
        <f t="shared" si="15"/>
        <v>0</v>
      </c>
      <c r="N51" s="74">
        <f t="shared" si="16"/>
        <v>0</v>
      </c>
      <c r="O51" s="74">
        <f t="shared" si="17"/>
        <v>0</v>
      </c>
      <c r="P51" s="74">
        <f t="shared" si="18"/>
        <v>0</v>
      </c>
      <c r="Q51" s="74"/>
      <c r="R51" s="74"/>
      <c r="S51" s="74"/>
      <c r="T51" s="74"/>
      <c r="U51" s="74">
        <f t="shared" si="4"/>
        <v>0</v>
      </c>
      <c r="V51" s="74"/>
      <c r="W51" s="74"/>
      <c r="X51" s="74"/>
      <c r="Y51" s="74"/>
      <c r="Z51" s="74">
        <f t="shared" si="5"/>
        <v>0</v>
      </c>
      <c r="AA51" s="74"/>
      <c r="AB51" s="74"/>
      <c r="AC51" s="74"/>
      <c r="AD51" s="76"/>
    </row>
    <row r="52" spans="2:30" s="7" customFormat="1" ht="12.75" hidden="1">
      <c r="B52" s="71"/>
      <c r="C52" s="139"/>
      <c r="D52" s="75"/>
      <c r="E52" s="140"/>
      <c r="F52" s="140"/>
      <c r="G52" s="75"/>
      <c r="H52" s="75"/>
      <c r="I52" s="75" t="s">
        <v>240</v>
      </c>
      <c r="J52" s="75"/>
      <c r="K52" s="75">
        <f t="shared" si="13"/>
        <v>0</v>
      </c>
      <c r="L52" s="75">
        <f t="shared" si="14"/>
        <v>0</v>
      </c>
      <c r="M52" s="74">
        <f t="shared" si="15"/>
        <v>0</v>
      </c>
      <c r="N52" s="74">
        <f t="shared" si="16"/>
        <v>0</v>
      </c>
      <c r="O52" s="74">
        <f t="shared" si="17"/>
        <v>0</v>
      </c>
      <c r="P52" s="74">
        <f t="shared" si="18"/>
        <v>0</v>
      </c>
      <c r="Q52" s="74"/>
      <c r="R52" s="74"/>
      <c r="S52" s="74"/>
      <c r="T52" s="74"/>
      <c r="U52" s="74">
        <f t="shared" si="4"/>
        <v>0</v>
      </c>
      <c r="V52" s="74"/>
      <c r="W52" s="74"/>
      <c r="X52" s="74"/>
      <c r="Y52" s="74"/>
      <c r="Z52" s="74">
        <f t="shared" si="5"/>
        <v>0</v>
      </c>
      <c r="AA52" s="74"/>
      <c r="AB52" s="74"/>
      <c r="AC52" s="74"/>
      <c r="AD52" s="76"/>
    </row>
    <row r="53" spans="2:30" s="7" customFormat="1" ht="12.75" hidden="1">
      <c r="B53" s="71"/>
      <c r="C53" s="139"/>
      <c r="D53" s="75"/>
      <c r="E53" s="140"/>
      <c r="F53" s="140"/>
      <c r="G53" s="75"/>
      <c r="H53" s="75"/>
      <c r="I53" s="75" t="s">
        <v>240</v>
      </c>
      <c r="J53" s="75"/>
      <c r="K53" s="75">
        <f t="shared" si="13"/>
        <v>0</v>
      </c>
      <c r="L53" s="75">
        <f t="shared" si="14"/>
        <v>0</v>
      </c>
      <c r="M53" s="74">
        <f t="shared" si="15"/>
        <v>0</v>
      </c>
      <c r="N53" s="74">
        <f t="shared" si="16"/>
        <v>0</v>
      </c>
      <c r="O53" s="74">
        <f t="shared" si="17"/>
        <v>0</v>
      </c>
      <c r="P53" s="74">
        <f t="shared" si="18"/>
        <v>0</v>
      </c>
      <c r="Q53" s="74"/>
      <c r="R53" s="74"/>
      <c r="S53" s="74"/>
      <c r="T53" s="74"/>
      <c r="U53" s="74">
        <f t="shared" si="4"/>
        <v>0</v>
      </c>
      <c r="V53" s="74"/>
      <c r="W53" s="74"/>
      <c r="X53" s="74"/>
      <c r="Y53" s="74"/>
      <c r="Z53" s="74">
        <f t="shared" si="5"/>
        <v>0</v>
      </c>
      <c r="AA53" s="74"/>
      <c r="AB53" s="74"/>
      <c r="AC53" s="74"/>
      <c r="AD53" s="76"/>
    </row>
    <row r="54" spans="2:30" s="7" customFormat="1" ht="12.75" hidden="1">
      <c r="B54" s="71"/>
      <c r="C54" s="139"/>
      <c r="D54" s="75"/>
      <c r="E54" s="140"/>
      <c r="F54" s="140"/>
      <c r="G54" s="75"/>
      <c r="H54" s="75"/>
      <c r="I54" s="75" t="s">
        <v>240</v>
      </c>
      <c r="J54" s="75"/>
      <c r="K54" s="75">
        <f t="shared" si="13"/>
        <v>0</v>
      </c>
      <c r="L54" s="75">
        <f t="shared" si="14"/>
        <v>0</v>
      </c>
      <c r="M54" s="74">
        <f t="shared" si="15"/>
        <v>0</v>
      </c>
      <c r="N54" s="74">
        <f t="shared" si="16"/>
        <v>0</v>
      </c>
      <c r="O54" s="74">
        <f t="shared" si="17"/>
        <v>0</v>
      </c>
      <c r="P54" s="74">
        <f t="shared" si="18"/>
        <v>0</v>
      </c>
      <c r="Q54" s="74"/>
      <c r="R54" s="74"/>
      <c r="S54" s="74"/>
      <c r="T54" s="74"/>
      <c r="U54" s="74">
        <f t="shared" si="4"/>
        <v>0</v>
      </c>
      <c r="V54" s="74"/>
      <c r="W54" s="74"/>
      <c r="X54" s="74"/>
      <c r="Y54" s="74"/>
      <c r="Z54" s="74">
        <f t="shared" si="5"/>
        <v>0</v>
      </c>
      <c r="AA54" s="74"/>
      <c r="AB54" s="74"/>
      <c r="AC54" s="74"/>
      <c r="AD54" s="76"/>
    </row>
    <row r="55" spans="2:30" s="7" customFormat="1" ht="12.75" hidden="1">
      <c r="B55" s="71"/>
      <c r="C55" s="139"/>
      <c r="D55" s="75"/>
      <c r="E55" s="140"/>
      <c r="F55" s="140"/>
      <c r="G55" s="75"/>
      <c r="H55" s="75"/>
      <c r="I55" s="75" t="s">
        <v>240</v>
      </c>
      <c r="J55" s="75"/>
      <c r="K55" s="75">
        <f t="shared" si="13"/>
        <v>0</v>
      </c>
      <c r="L55" s="75">
        <f t="shared" si="14"/>
        <v>0</v>
      </c>
      <c r="M55" s="74">
        <f t="shared" si="15"/>
        <v>0</v>
      </c>
      <c r="N55" s="74">
        <f t="shared" si="16"/>
        <v>0</v>
      </c>
      <c r="O55" s="74">
        <f t="shared" si="17"/>
        <v>0</v>
      </c>
      <c r="P55" s="74">
        <f t="shared" si="18"/>
        <v>0</v>
      </c>
      <c r="Q55" s="74"/>
      <c r="R55" s="74"/>
      <c r="S55" s="74"/>
      <c r="T55" s="74"/>
      <c r="U55" s="74">
        <f t="shared" si="4"/>
        <v>0</v>
      </c>
      <c r="V55" s="74"/>
      <c r="W55" s="74"/>
      <c r="X55" s="74"/>
      <c r="Y55" s="74"/>
      <c r="Z55" s="74">
        <f t="shared" si="5"/>
        <v>0</v>
      </c>
      <c r="AA55" s="74"/>
      <c r="AB55" s="74"/>
      <c r="AC55" s="74"/>
      <c r="AD55" s="76"/>
    </row>
    <row r="56" spans="2:30" s="7" customFormat="1" ht="12.75" hidden="1">
      <c r="B56" s="71"/>
      <c r="C56" s="139"/>
      <c r="D56" s="75"/>
      <c r="E56" s="140"/>
      <c r="F56" s="140"/>
      <c r="G56" s="75"/>
      <c r="H56" s="75"/>
      <c r="I56" s="75" t="s">
        <v>240</v>
      </c>
      <c r="J56" s="75"/>
      <c r="K56" s="75">
        <f t="shared" si="13"/>
        <v>0</v>
      </c>
      <c r="L56" s="75">
        <f t="shared" si="14"/>
        <v>0</v>
      </c>
      <c r="M56" s="74">
        <f t="shared" si="15"/>
        <v>0</v>
      </c>
      <c r="N56" s="74">
        <f t="shared" si="16"/>
        <v>0</v>
      </c>
      <c r="O56" s="74">
        <f t="shared" si="17"/>
        <v>0</v>
      </c>
      <c r="P56" s="74">
        <f t="shared" si="18"/>
        <v>0</v>
      </c>
      <c r="Q56" s="74"/>
      <c r="R56" s="74"/>
      <c r="S56" s="74"/>
      <c r="T56" s="74"/>
      <c r="U56" s="74">
        <f t="shared" si="4"/>
        <v>0</v>
      </c>
      <c r="V56" s="74"/>
      <c r="W56" s="74"/>
      <c r="X56" s="74"/>
      <c r="Y56" s="74"/>
      <c r="Z56" s="74">
        <f t="shared" si="5"/>
        <v>0</v>
      </c>
      <c r="AA56" s="74"/>
      <c r="AB56" s="74"/>
      <c r="AC56" s="74"/>
      <c r="AD56" s="76"/>
    </row>
    <row r="57" spans="2:30" s="7" customFormat="1" ht="12.75" hidden="1">
      <c r="B57" s="71"/>
      <c r="C57" s="139"/>
      <c r="D57" s="75"/>
      <c r="E57" s="140"/>
      <c r="F57" s="140"/>
      <c r="G57" s="75"/>
      <c r="H57" s="75"/>
      <c r="I57" s="75" t="s">
        <v>240</v>
      </c>
      <c r="J57" s="75"/>
      <c r="K57" s="75">
        <f t="shared" si="13"/>
        <v>0</v>
      </c>
      <c r="L57" s="75">
        <f t="shared" si="14"/>
        <v>0</v>
      </c>
      <c r="M57" s="74">
        <f t="shared" si="15"/>
        <v>0</v>
      </c>
      <c r="N57" s="74">
        <f t="shared" si="16"/>
        <v>0</v>
      </c>
      <c r="O57" s="74">
        <f t="shared" si="17"/>
        <v>0</v>
      </c>
      <c r="P57" s="74">
        <f t="shared" si="18"/>
        <v>0</v>
      </c>
      <c r="Q57" s="74"/>
      <c r="R57" s="74"/>
      <c r="S57" s="74"/>
      <c r="T57" s="74"/>
      <c r="U57" s="74">
        <f t="shared" si="4"/>
        <v>0</v>
      </c>
      <c r="V57" s="74"/>
      <c r="W57" s="74"/>
      <c r="X57" s="74"/>
      <c r="Y57" s="74"/>
      <c r="Z57" s="74">
        <f t="shared" si="5"/>
        <v>0</v>
      </c>
      <c r="AA57" s="74"/>
      <c r="AB57" s="74"/>
      <c r="AC57" s="74"/>
      <c r="AD57" s="76"/>
    </row>
    <row r="58" spans="2:30" s="7" customFormat="1" ht="12.75" hidden="1">
      <c r="B58" s="71"/>
      <c r="C58" s="139"/>
      <c r="D58" s="75"/>
      <c r="E58" s="140"/>
      <c r="F58" s="140"/>
      <c r="G58" s="75"/>
      <c r="H58" s="75"/>
      <c r="I58" s="75" t="s">
        <v>240</v>
      </c>
      <c r="J58" s="75"/>
      <c r="K58" s="75">
        <f t="shared" si="13"/>
        <v>0</v>
      </c>
      <c r="L58" s="75">
        <f t="shared" si="14"/>
        <v>0</v>
      </c>
      <c r="M58" s="74">
        <f t="shared" si="15"/>
        <v>0</v>
      </c>
      <c r="N58" s="74">
        <f t="shared" si="16"/>
        <v>0</v>
      </c>
      <c r="O58" s="74">
        <f t="shared" si="17"/>
        <v>0</v>
      </c>
      <c r="P58" s="74">
        <f t="shared" si="18"/>
        <v>0</v>
      </c>
      <c r="Q58" s="74"/>
      <c r="R58" s="74"/>
      <c r="S58" s="74"/>
      <c r="T58" s="74"/>
      <c r="U58" s="74">
        <f t="shared" si="4"/>
        <v>0</v>
      </c>
      <c r="V58" s="74"/>
      <c r="W58" s="74"/>
      <c r="X58" s="74"/>
      <c r="Y58" s="74"/>
      <c r="Z58" s="74">
        <f t="shared" si="5"/>
        <v>0</v>
      </c>
      <c r="AA58" s="74"/>
      <c r="AB58" s="74"/>
      <c r="AC58" s="74"/>
      <c r="AD58" s="76"/>
    </row>
    <row r="59" spans="2:30" s="7" customFormat="1" ht="12.75" hidden="1">
      <c r="B59" s="71"/>
      <c r="C59" s="139"/>
      <c r="D59" s="75"/>
      <c r="E59" s="140"/>
      <c r="F59" s="140"/>
      <c r="G59" s="75"/>
      <c r="H59" s="75"/>
      <c r="I59" s="75" t="s">
        <v>240</v>
      </c>
      <c r="J59" s="75"/>
      <c r="K59" s="75">
        <f t="shared" si="13"/>
        <v>0</v>
      </c>
      <c r="L59" s="75">
        <f t="shared" si="14"/>
        <v>0</v>
      </c>
      <c r="M59" s="74">
        <f t="shared" si="15"/>
        <v>0</v>
      </c>
      <c r="N59" s="74">
        <f t="shared" si="16"/>
        <v>0</v>
      </c>
      <c r="O59" s="74">
        <f t="shared" si="17"/>
        <v>0</v>
      </c>
      <c r="P59" s="74">
        <f t="shared" si="18"/>
        <v>0</v>
      </c>
      <c r="Q59" s="74"/>
      <c r="R59" s="74"/>
      <c r="S59" s="74"/>
      <c r="T59" s="74"/>
      <c r="U59" s="74">
        <f t="shared" si="4"/>
        <v>0</v>
      </c>
      <c r="V59" s="74"/>
      <c r="W59" s="74"/>
      <c r="X59" s="74"/>
      <c r="Y59" s="74"/>
      <c r="Z59" s="74">
        <f t="shared" si="5"/>
        <v>0</v>
      </c>
      <c r="AA59" s="74"/>
      <c r="AB59" s="74"/>
      <c r="AC59" s="74"/>
      <c r="AD59" s="76"/>
    </row>
    <row r="60" spans="2:30" s="7" customFormat="1" ht="12.75" hidden="1">
      <c r="B60" s="71"/>
      <c r="C60" s="139"/>
      <c r="D60" s="75"/>
      <c r="E60" s="140"/>
      <c r="F60" s="140"/>
      <c r="G60" s="75"/>
      <c r="H60" s="75"/>
      <c r="I60" s="75" t="s">
        <v>240</v>
      </c>
      <c r="J60" s="75"/>
      <c r="K60" s="75">
        <f t="shared" si="13"/>
        <v>0</v>
      </c>
      <c r="L60" s="75">
        <f t="shared" si="14"/>
        <v>0</v>
      </c>
      <c r="M60" s="74">
        <f t="shared" si="15"/>
        <v>0</v>
      </c>
      <c r="N60" s="74">
        <f t="shared" si="16"/>
        <v>0</v>
      </c>
      <c r="O60" s="74">
        <f t="shared" si="17"/>
        <v>0</v>
      </c>
      <c r="P60" s="74">
        <f t="shared" si="18"/>
        <v>0</v>
      </c>
      <c r="Q60" s="74"/>
      <c r="R60" s="74"/>
      <c r="S60" s="74"/>
      <c r="T60" s="74"/>
      <c r="U60" s="74">
        <f t="shared" si="4"/>
        <v>0</v>
      </c>
      <c r="V60" s="74"/>
      <c r="W60" s="74"/>
      <c r="X60" s="74"/>
      <c r="Y60" s="74"/>
      <c r="Z60" s="74">
        <f t="shared" si="5"/>
        <v>0</v>
      </c>
      <c r="AA60" s="74"/>
      <c r="AB60" s="74"/>
      <c r="AC60" s="74"/>
      <c r="AD60" s="76"/>
    </row>
    <row r="61" spans="2:30" s="7" customFormat="1" ht="13.5" hidden="1" thickBot="1">
      <c r="B61" s="79"/>
      <c r="C61" s="316"/>
      <c r="D61" s="81"/>
      <c r="E61" s="317"/>
      <c r="F61" s="317"/>
      <c r="G61" s="81"/>
      <c r="H61" s="81"/>
      <c r="I61" s="81" t="s">
        <v>240</v>
      </c>
      <c r="J61" s="81"/>
      <c r="K61" s="81">
        <f t="shared" si="13"/>
        <v>0</v>
      </c>
      <c r="L61" s="81">
        <f t="shared" si="14"/>
        <v>0</v>
      </c>
      <c r="M61" s="80">
        <f t="shared" si="15"/>
        <v>0</v>
      </c>
      <c r="N61" s="80">
        <f t="shared" si="16"/>
        <v>0</v>
      </c>
      <c r="O61" s="80">
        <f t="shared" si="17"/>
        <v>0</v>
      </c>
      <c r="P61" s="80">
        <f t="shared" si="18"/>
        <v>0</v>
      </c>
      <c r="Q61" s="80"/>
      <c r="R61" s="80"/>
      <c r="S61" s="80"/>
      <c r="T61" s="80"/>
      <c r="U61" s="80">
        <f t="shared" si="4"/>
        <v>0</v>
      </c>
      <c r="V61" s="80"/>
      <c r="W61" s="80"/>
      <c r="X61" s="80"/>
      <c r="Y61" s="80"/>
      <c r="Z61" s="80">
        <f t="shared" si="5"/>
        <v>0</v>
      </c>
      <c r="AA61" s="80"/>
      <c r="AB61" s="80"/>
      <c r="AC61" s="80"/>
      <c r="AD61" s="93"/>
    </row>
    <row r="62" spans="2:30" s="7" customFormat="1" ht="12.75">
      <c r="B62" s="319"/>
      <c r="C62" s="320"/>
      <c r="D62" s="321"/>
      <c r="E62" s="322"/>
      <c r="F62" s="322"/>
      <c r="G62" s="321"/>
      <c r="H62" s="321"/>
      <c r="I62" s="321"/>
      <c r="J62" s="321"/>
      <c r="K62" s="321"/>
      <c r="L62" s="321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</row>
    <row r="63" spans="2:30" s="7" customFormat="1" ht="12.75">
      <c r="B63" s="319"/>
      <c r="C63" s="320"/>
      <c r="D63" s="321"/>
      <c r="E63" s="322"/>
      <c r="F63" s="322"/>
      <c r="G63" s="321"/>
      <c r="H63" s="321"/>
      <c r="I63" s="321"/>
      <c r="J63" s="321"/>
      <c r="K63" s="321"/>
      <c r="L63" s="321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</row>
    <row r="64" spans="2:18" ht="15.75">
      <c r="B64" s="82"/>
      <c r="C64" s="83"/>
      <c r="D64" s="83"/>
      <c r="E64" s="83"/>
      <c r="F64" s="83"/>
      <c r="G64" s="83"/>
      <c r="H64" s="83"/>
      <c r="I64" s="83"/>
      <c r="J64" s="67"/>
      <c r="K64" s="83"/>
      <c r="L64" s="83"/>
      <c r="M64" s="83"/>
      <c r="N64" s="83"/>
      <c r="O64" s="82"/>
      <c r="P64" s="82"/>
      <c r="Q64" s="395"/>
      <c r="R64" s="82"/>
    </row>
    <row r="65" spans="2:10" ht="15.75">
      <c r="B65" s="84"/>
      <c r="J65" s="67"/>
    </row>
    <row r="66" ht="15.75">
      <c r="R66" s="32"/>
    </row>
  </sheetData>
  <sheetProtection/>
  <autoFilter ref="B17:AD61"/>
  <mergeCells count="44">
    <mergeCell ref="W3:AA5"/>
    <mergeCell ref="B9:X9"/>
    <mergeCell ref="B10:X10"/>
    <mergeCell ref="AA15:AA16"/>
    <mergeCell ref="V13:Y13"/>
    <mergeCell ref="U13:U16"/>
    <mergeCell ref="R15:R16"/>
    <mergeCell ref="S15:S16"/>
    <mergeCell ref="V14:X14"/>
    <mergeCell ref="B11:X11"/>
    <mergeCell ref="AD14:AD16"/>
    <mergeCell ref="E15:E16"/>
    <mergeCell ref="F15:F16"/>
    <mergeCell ref="G15:G16"/>
    <mergeCell ref="H15:H16"/>
    <mergeCell ref="AA13:AD13"/>
    <mergeCell ref="Z13:Z16"/>
    <mergeCell ref="X15:X16"/>
    <mergeCell ref="AC15:AC16"/>
    <mergeCell ref="Q13:T13"/>
    <mergeCell ref="C13:C16"/>
    <mergeCell ref="D13:D16"/>
    <mergeCell ref="E13:F14"/>
    <mergeCell ref="G13:I14"/>
    <mergeCell ref="L15:L16"/>
    <mergeCell ref="M15:M16"/>
    <mergeCell ref="K13:K16"/>
    <mergeCell ref="N15:N16"/>
    <mergeCell ref="AB15:AB16"/>
    <mergeCell ref="J13:J16"/>
    <mergeCell ref="Y14:Y16"/>
    <mergeCell ref="AA14:AC14"/>
    <mergeCell ref="V15:V16"/>
    <mergeCell ref="W15:W16"/>
    <mergeCell ref="C5:G7"/>
    <mergeCell ref="B13:B16"/>
    <mergeCell ref="L14:N14"/>
    <mergeCell ref="O14:O16"/>
    <mergeCell ref="Q14:S14"/>
    <mergeCell ref="T14:T16"/>
    <mergeCell ref="L13:O13"/>
    <mergeCell ref="P13:P16"/>
    <mergeCell ref="Q15:Q16"/>
    <mergeCell ref="I15:I16"/>
  </mergeCells>
  <printOptions/>
  <pageMargins left="0.1968503937007874" right="0.31496062992125984" top="0.61" bottom="0.2362204724409449" header="0.2755905511811024" footer="0.15748031496062992"/>
  <pageSetup fitToHeight="1" fitToWidth="1" horizontalDpi="600" verticalDpi="600" orientation="landscape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6"/>
  <sheetViews>
    <sheetView view="pageBreakPreview" zoomScale="60" zoomScaleNormal="80" zoomScalePageLayoutView="0" workbookViewId="0" topLeftCell="A1">
      <selection activeCell="C36" sqref="C36"/>
    </sheetView>
  </sheetViews>
  <sheetFormatPr defaultColWidth="9.00390625" defaultRowHeight="15.75"/>
  <cols>
    <col min="1" max="1" width="2.375" style="226" customWidth="1"/>
    <col min="2" max="2" width="7.00390625" style="226" customWidth="1"/>
    <col min="3" max="3" width="51.75390625" style="226" customWidth="1"/>
    <col min="4" max="4" width="11.75390625" style="228" customWidth="1"/>
    <col min="5" max="5" width="12.50390625" style="226" customWidth="1"/>
    <col min="6" max="6" width="11.375" style="226" customWidth="1"/>
    <col min="7" max="7" width="12.125" style="226" customWidth="1"/>
    <col min="8" max="16384" width="9.00390625" style="226" customWidth="1"/>
  </cols>
  <sheetData>
    <row r="1" spans="4:6" ht="15.75">
      <c r="D1" s="687" t="s">
        <v>208</v>
      </c>
      <c r="E1" s="687"/>
      <c r="F1" s="687"/>
    </row>
    <row r="2" spans="4:6" s="264" customFormat="1" ht="20.25">
      <c r="D2" s="688"/>
      <c r="E2" s="688"/>
      <c r="F2" s="688"/>
    </row>
    <row r="3" spans="5:7" s="264" customFormat="1" ht="20.25">
      <c r="E3" s="56"/>
      <c r="F3" s="1" t="s">
        <v>220</v>
      </c>
      <c r="G3" s="58"/>
    </row>
    <row r="4" spans="5:7" s="264" customFormat="1" ht="20.25">
      <c r="E4" s="266"/>
      <c r="F4" s="60"/>
      <c r="G4" s="61"/>
    </row>
    <row r="5" spans="5:7" s="264" customFormat="1" ht="45.75" customHeight="1">
      <c r="E5" s="529" t="str">
        <f>ФСТ!W3</f>
        <v>Министр энергетики Московской области 
____________ Л.В. Неганов
«____»_____________2014  г.
</v>
      </c>
      <c r="F5" s="529"/>
      <c r="G5" s="529"/>
    </row>
    <row r="6" spans="5:7" s="264" customFormat="1" ht="15.75" customHeight="1">
      <c r="E6" s="529"/>
      <c r="F6" s="529"/>
      <c r="G6" s="529"/>
    </row>
    <row r="7" spans="5:7" s="264" customFormat="1" ht="20.25">
      <c r="E7" s="529"/>
      <c r="F7" s="529"/>
      <c r="G7" s="529"/>
    </row>
    <row r="8" spans="5:7" s="264" customFormat="1" ht="21.75" customHeight="1">
      <c r="E8" s="529"/>
      <c r="F8" s="529"/>
      <c r="G8" s="529"/>
    </row>
    <row r="9" spans="4:6" s="264" customFormat="1" ht="20.25">
      <c r="D9" s="265"/>
      <c r="E9" s="265"/>
      <c r="F9" s="265"/>
    </row>
    <row r="10" spans="2:7" s="264" customFormat="1" ht="45" customHeight="1">
      <c r="B10" s="695" t="s">
        <v>191</v>
      </c>
      <c r="C10" s="695"/>
      <c r="D10" s="695"/>
      <c r="E10" s="695"/>
      <c r="F10" s="695"/>
      <c r="G10" s="695"/>
    </row>
    <row r="11" spans="2:6" ht="33" customHeight="1">
      <c r="B11" s="229"/>
      <c r="C11" s="229"/>
      <c r="D11" s="230"/>
      <c r="E11" s="230"/>
      <c r="F11" s="230"/>
    </row>
    <row r="12" spans="4:7" ht="16.5" thickBot="1">
      <c r="D12" s="227"/>
      <c r="E12" s="231"/>
      <c r="F12" s="231"/>
      <c r="G12" s="227" t="s">
        <v>249</v>
      </c>
    </row>
    <row r="13" spans="2:7" s="257" customFormat="1" ht="18.75" customHeight="1">
      <c r="B13" s="689" t="s">
        <v>24</v>
      </c>
      <c r="C13" s="692" t="s">
        <v>62</v>
      </c>
      <c r="D13" s="696">
        <v>2015</v>
      </c>
      <c r="E13" s="699">
        <v>2016</v>
      </c>
      <c r="F13" s="696">
        <v>2017</v>
      </c>
      <c r="G13" s="699" t="s">
        <v>53</v>
      </c>
    </row>
    <row r="14" spans="2:7" s="257" customFormat="1" ht="18.75">
      <c r="B14" s="690"/>
      <c r="C14" s="693"/>
      <c r="D14" s="697"/>
      <c r="E14" s="700"/>
      <c r="F14" s="697"/>
      <c r="G14" s="700"/>
    </row>
    <row r="15" spans="2:7" s="257" customFormat="1" ht="19.5" thickBot="1">
      <c r="B15" s="691"/>
      <c r="C15" s="694"/>
      <c r="D15" s="698"/>
      <c r="E15" s="701"/>
      <c r="F15" s="698"/>
      <c r="G15" s="701"/>
    </row>
    <row r="16" spans="2:7" s="232" customFormat="1" ht="13.5" thickBot="1">
      <c r="B16" s="259">
        <v>1</v>
      </c>
      <c r="C16" s="260">
        <v>2</v>
      </c>
      <c r="D16" s="259">
        <v>3</v>
      </c>
      <c r="E16" s="260">
        <v>4</v>
      </c>
      <c r="F16" s="259">
        <v>5</v>
      </c>
      <c r="G16" s="260">
        <v>6</v>
      </c>
    </row>
    <row r="17" spans="2:7" s="236" customFormat="1" ht="15.75">
      <c r="B17" s="233" t="s">
        <v>50</v>
      </c>
      <c r="C17" s="234" t="s">
        <v>63</v>
      </c>
      <c r="D17" s="235">
        <f>D19+D20</f>
        <v>103.811</v>
      </c>
      <c r="E17" s="235">
        <f>E19+E20</f>
        <v>109.935849</v>
      </c>
      <c r="F17" s="235">
        <f>F19+F20</f>
        <v>116.422064091</v>
      </c>
      <c r="G17" s="240">
        <f aca="true" t="shared" si="0" ref="G17:G22">E17+D17+F17</f>
        <v>330.168913091</v>
      </c>
    </row>
    <row r="18" spans="2:7" s="236" customFormat="1" ht="15.75">
      <c r="B18" s="237"/>
      <c r="C18" s="238" t="s">
        <v>72</v>
      </c>
      <c r="D18" s="239"/>
      <c r="E18" s="239"/>
      <c r="F18" s="239"/>
      <c r="G18" s="240">
        <f t="shared" si="0"/>
        <v>0</v>
      </c>
    </row>
    <row r="19" spans="2:7" s="236" customFormat="1" ht="31.5">
      <c r="B19" s="237" t="s">
        <v>26</v>
      </c>
      <c r="C19" s="238" t="s">
        <v>19</v>
      </c>
      <c r="D19" s="246">
        <v>103.811</v>
      </c>
      <c r="E19" s="246">
        <f>D19*1.059</f>
        <v>109.935849</v>
      </c>
      <c r="F19" s="246">
        <f>E19*1.059</f>
        <v>116.422064091</v>
      </c>
      <c r="G19" s="247">
        <f t="shared" si="0"/>
        <v>330.168913091</v>
      </c>
    </row>
    <row r="20" spans="2:7" s="236" customFormat="1" ht="31.5">
      <c r="B20" s="237" t="s">
        <v>27</v>
      </c>
      <c r="C20" s="238" t="s">
        <v>20</v>
      </c>
      <c r="D20" s="239">
        <f>ФСТ!S18/1000</f>
        <v>0</v>
      </c>
      <c r="E20" s="239">
        <f>ФСТ!X18/1000</f>
        <v>0</v>
      </c>
      <c r="F20" s="239">
        <f>ФСТ!AC18</f>
        <v>0</v>
      </c>
      <c r="G20" s="240">
        <f t="shared" si="0"/>
        <v>0</v>
      </c>
    </row>
    <row r="21" spans="2:7" s="236" customFormat="1" ht="15.75">
      <c r="B21" s="244" t="s">
        <v>48</v>
      </c>
      <c r="C21" s="245" t="s">
        <v>120</v>
      </c>
      <c r="D21" s="239">
        <f>D22+D27+D28+D29+D30</f>
        <v>102.41</v>
      </c>
      <c r="E21" s="246">
        <f aca="true" t="shared" si="1" ref="E21:F30">D21*1.059</f>
        <v>108.45218999999999</v>
      </c>
      <c r="F21" s="246">
        <f t="shared" si="1"/>
        <v>114.85086920999998</v>
      </c>
      <c r="G21" s="240">
        <f t="shared" si="0"/>
        <v>325.71305921</v>
      </c>
    </row>
    <row r="22" spans="2:7" s="236" customFormat="1" ht="15.75">
      <c r="B22" s="244" t="s">
        <v>25</v>
      </c>
      <c r="C22" s="245" t="s">
        <v>64</v>
      </c>
      <c r="D22" s="239">
        <f>D24+D25+D26</f>
        <v>0.5</v>
      </c>
      <c r="E22" s="246">
        <f t="shared" si="1"/>
        <v>0.5295</v>
      </c>
      <c r="F22" s="246">
        <f t="shared" si="1"/>
        <v>0.5607405</v>
      </c>
      <c r="G22" s="240">
        <f t="shared" si="0"/>
        <v>1.5902405000000002</v>
      </c>
    </row>
    <row r="23" spans="2:7" s="236" customFormat="1" ht="15.75">
      <c r="B23" s="237"/>
      <c r="C23" s="238" t="s">
        <v>72</v>
      </c>
      <c r="D23" s="246"/>
      <c r="E23" s="246">
        <f t="shared" si="1"/>
        <v>0</v>
      </c>
      <c r="F23" s="246">
        <f t="shared" si="1"/>
        <v>0</v>
      </c>
      <c r="G23" s="247"/>
    </row>
    <row r="24" spans="2:7" s="236" customFormat="1" ht="15.75">
      <c r="B24" s="237" t="s">
        <v>26</v>
      </c>
      <c r="C24" s="238" t="s">
        <v>138</v>
      </c>
      <c r="D24" s="246"/>
      <c r="E24" s="246">
        <f t="shared" si="1"/>
        <v>0</v>
      </c>
      <c r="F24" s="246">
        <f t="shared" si="1"/>
        <v>0</v>
      </c>
      <c r="G24" s="247"/>
    </row>
    <row r="25" spans="2:7" s="236" customFormat="1" ht="15.75">
      <c r="B25" s="237" t="s">
        <v>27</v>
      </c>
      <c r="C25" s="238" t="s">
        <v>139</v>
      </c>
      <c r="D25" s="246">
        <v>0.5</v>
      </c>
      <c r="E25" s="246">
        <f t="shared" si="1"/>
        <v>0.5295</v>
      </c>
      <c r="F25" s="246">
        <f t="shared" si="1"/>
        <v>0.5607405</v>
      </c>
      <c r="G25" s="240">
        <f>E25+D25+F25</f>
        <v>1.5902405000000002</v>
      </c>
    </row>
    <row r="26" spans="2:7" s="236" customFormat="1" ht="15.75">
      <c r="B26" s="237" t="s">
        <v>34</v>
      </c>
      <c r="C26" s="238" t="s">
        <v>140</v>
      </c>
      <c r="D26" s="246"/>
      <c r="E26" s="246">
        <f t="shared" si="1"/>
        <v>0</v>
      </c>
      <c r="F26" s="246">
        <f t="shared" si="1"/>
        <v>0</v>
      </c>
      <c r="G26" s="247">
        <f>E26+D26+F26</f>
        <v>0</v>
      </c>
    </row>
    <row r="27" spans="2:7" s="236" customFormat="1" ht="15.75">
      <c r="B27" s="244" t="s">
        <v>28</v>
      </c>
      <c r="C27" s="245" t="s">
        <v>65</v>
      </c>
      <c r="D27" s="239">
        <v>9.1</v>
      </c>
      <c r="E27" s="246">
        <f t="shared" si="1"/>
        <v>9.636899999999999</v>
      </c>
      <c r="F27" s="246">
        <f t="shared" si="1"/>
        <v>10.205477099999998</v>
      </c>
      <c r="G27" s="240">
        <f>D27+E27+F27</f>
        <v>28.942377099999995</v>
      </c>
    </row>
    <row r="28" spans="2:7" s="236" customFormat="1" ht="15.75">
      <c r="B28" s="244" t="s">
        <v>66</v>
      </c>
      <c r="C28" s="245" t="s">
        <v>67</v>
      </c>
      <c r="D28" s="239">
        <f>ФСТ!Q18/1000</f>
        <v>5.81</v>
      </c>
      <c r="E28" s="246">
        <f>ФСТ!V18/1000</f>
        <v>5.81</v>
      </c>
      <c r="F28" s="246">
        <f>ФСТ!AA18/1000</f>
        <v>5.81</v>
      </c>
      <c r="G28" s="240">
        <f>E28+D28+F28</f>
        <v>17.43</v>
      </c>
    </row>
    <row r="29" spans="2:7" s="236" customFormat="1" ht="15.75">
      <c r="B29" s="244" t="s">
        <v>68</v>
      </c>
      <c r="C29" s="245" t="s">
        <v>74</v>
      </c>
      <c r="D29" s="239"/>
      <c r="E29" s="246">
        <f t="shared" si="1"/>
        <v>0</v>
      </c>
      <c r="F29" s="246">
        <f t="shared" si="1"/>
        <v>0</v>
      </c>
      <c r="G29" s="240">
        <f>E29+D29+F29</f>
        <v>0</v>
      </c>
    </row>
    <row r="30" spans="2:7" s="236" customFormat="1" ht="15.75">
      <c r="B30" s="244" t="s">
        <v>73</v>
      </c>
      <c r="C30" s="245" t="s">
        <v>69</v>
      </c>
      <c r="D30" s="239">
        <v>87</v>
      </c>
      <c r="E30" s="246">
        <f t="shared" si="1"/>
        <v>92.133</v>
      </c>
      <c r="F30" s="246">
        <f t="shared" si="1"/>
        <v>97.56884699999999</v>
      </c>
      <c r="G30" s="240">
        <f>E30+D30+F30</f>
        <v>276.701847</v>
      </c>
    </row>
    <row r="31" spans="2:7" s="236" customFormat="1" ht="15.75">
      <c r="B31" s="237"/>
      <c r="C31" s="238" t="s">
        <v>72</v>
      </c>
      <c r="D31" s="246"/>
      <c r="E31" s="246"/>
      <c r="F31" s="246"/>
      <c r="G31" s="247"/>
    </row>
    <row r="32" spans="2:7" s="236" customFormat="1" ht="15.75">
      <c r="B32" s="237" t="s">
        <v>33</v>
      </c>
      <c r="C32" s="238" t="s">
        <v>71</v>
      </c>
      <c r="D32" s="246"/>
      <c r="E32" s="246"/>
      <c r="F32" s="246"/>
      <c r="G32" s="247">
        <f>E32+D32+F32</f>
        <v>0</v>
      </c>
    </row>
    <row r="33" spans="2:7" s="236" customFormat="1" ht="15.75">
      <c r="B33" s="237" t="s">
        <v>75</v>
      </c>
      <c r="C33" s="238" t="s">
        <v>21</v>
      </c>
      <c r="D33" s="246"/>
      <c r="E33" s="246"/>
      <c r="F33" s="246"/>
      <c r="G33" s="247">
        <f>E33+D33+F33</f>
        <v>0</v>
      </c>
    </row>
    <row r="34" spans="2:7" s="236" customFormat="1" ht="16.5" thickBot="1">
      <c r="B34" s="237" t="s">
        <v>113</v>
      </c>
      <c r="C34" s="327" t="s">
        <v>253</v>
      </c>
      <c r="D34" s="246"/>
      <c r="E34" s="246"/>
      <c r="F34" s="246"/>
      <c r="G34" s="247">
        <f>E34+D34+F34</f>
        <v>0</v>
      </c>
    </row>
    <row r="35" spans="2:7" s="236" customFormat="1" ht="15.75">
      <c r="B35" s="244" t="s">
        <v>49</v>
      </c>
      <c r="C35" s="245" t="s">
        <v>121</v>
      </c>
      <c r="D35" s="239">
        <f>D17-D21</f>
        <v>1.4010000000000105</v>
      </c>
      <c r="E35" s="239">
        <f>E17-E21</f>
        <v>1.4836590000000172</v>
      </c>
      <c r="F35" s="239">
        <f>F17-F21</f>
        <v>1.571194881000011</v>
      </c>
      <c r="G35" s="240">
        <f>G17-G21</f>
        <v>4.455853880999996</v>
      </c>
    </row>
    <row r="36" spans="2:7" s="236" customFormat="1" ht="15.75">
      <c r="B36" s="244" t="s">
        <v>76</v>
      </c>
      <c r="C36" s="245" t="s">
        <v>77</v>
      </c>
      <c r="D36" s="239">
        <f>D37-D41</f>
        <v>0</v>
      </c>
      <c r="E36" s="239">
        <f>E37-E41</f>
        <v>0</v>
      </c>
      <c r="F36" s="239">
        <f>F37-F41</f>
        <v>0</v>
      </c>
      <c r="G36" s="239">
        <f>D36+E36+F36</f>
        <v>0</v>
      </c>
    </row>
    <row r="37" spans="2:7" s="236" customFormat="1" ht="15.75">
      <c r="B37" s="237" t="s">
        <v>25</v>
      </c>
      <c r="C37" s="238" t="s">
        <v>78</v>
      </c>
      <c r="D37" s="246">
        <v>0</v>
      </c>
      <c r="E37" s="246">
        <v>0</v>
      </c>
      <c r="F37" s="246">
        <v>0</v>
      </c>
      <c r="G37" s="247">
        <f>G39+G40</f>
        <v>0</v>
      </c>
    </row>
    <row r="38" spans="2:7" s="236" customFormat="1" ht="15.75">
      <c r="B38" s="237"/>
      <c r="C38" s="238" t="s">
        <v>70</v>
      </c>
      <c r="D38" s="246"/>
      <c r="E38" s="246"/>
      <c r="F38" s="246"/>
      <c r="G38" s="247">
        <f>E38+D38+F38</f>
        <v>0</v>
      </c>
    </row>
    <row r="39" spans="2:7" s="236" customFormat="1" ht="31.5">
      <c r="B39" s="237" t="s">
        <v>26</v>
      </c>
      <c r="C39" s="238" t="s">
        <v>125</v>
      </c>
      <c r="D39" s="246">
        <v>0</v>
      </c>
      <c r="E39" s="246">
        <v>0</v>
      </c>
      <c r="F39" s="246">
        <v>0</v>
      </c>
      <c r="G39" s="247">
        <f>E39+D39+F39</f>
        <v>0</v>
      </c>
    </row>
    <row r="40" spans="2:7" s="236" customFormat="1" ht="15.75">
      <c r="B40" s="237" t="s">
        <v>27</v>
      </c>
      <c r="C40" s="248" t="s">
        <v>126</v>
      </c>
      <c r="D40" s="246"/>
      <c r="E40" s="246"/>
      <c r="F40" s="246"/>
      <c r="G40" s="247">
        <f>E40+D40+F40</f>
        <v>0</v>
      </c>
    </row>
    <row r="41" spans="2:7" s="236" customFormat="1" ht="15.75">
      <c r="B41" s="237" t="s">
        <v>28</v>
      </c>
      <c r="C41" s="238" t="s">
        <v>79</v>
      </c>
      <c r="D41" s="246">
        <f>D43</f>
        <v>0</v>
      </c>
      <c r="E41" s="246">
        <f>E43</f>
        <v>0</v>
      </c>
      <c r="F41" s="246">
        <f>F43</f>
        <v>0</v>
      </c>
      <c r="G41" s="247">
        <f>D41+E41+F41</f>
        <v>0</v>
      </c>
    </row>
    <row r="42" spans="2:7" s="236" customFormat="1" ht="15.75">
      <c r="B42" s="237"/>
      <c r="C42" s="238" t="s">
        <v>70</v>
      </c>
      <c r="D42" s="246"/>
      <c r="E42" s="246"/>
      <c r="F42" s="246"/>
      <c r="G42" s="247">
        <f aca="true" t="shared" si="2" ref="G42:G52">E42+D42+F42</f>
        <v>0</v>
      </c>
    </row>
    <row r="43" spans="2:7" s="236" customFormat="1" ht="15.75">
      <c r="B43" s="237" t="s">
        <v>29</v>
      </c>
      <c r="C43" s="238" t="s">
        <v>127</v>
      </c>
      <c r="D43" s="246">
        <v>0</v>
      </c>
      <c r="E43" s="246">
        <v>0</v>
      </c>
      <c r="F43" s="246">
        <f>ФСТ!AD20*0.1/12*9/1000</f>
        <v>0</v>
      </c>
      <c r="G43" s="247">
        <f t="shared" si="2"/>
        <v>0</v>
      </c>
    </row>
    <row r="44" spans="2:7" s="236" customFormat="1" ht="15.75">
      <c r="B44" s="244" t="s">
        <v>80</v>
      </c>
      <c r="C44" s="245" t="s">
        <v>81</v>
      </c>
      <c r="D44" s="239">
        <f>D35+D36</f>
        <v>1.4010000000000105</v>
      </c>
      <c r="E44" s="239">
        <f>E35+E36</f>
        <v>1.4836590000000172</v>
      </c>
      <c r="F44" s="239">
        <f>F35+F36</f>
        <v>1.571194881000011</v>
      </c>
      <c r="G44" s="240">
        <f t="shared" si="2"/>
        <v>4.4558538810000385</v>
      </c>
    </row>
    <row r="45" spans="2:7" s="236" customFormat="1" ht="15.75">
      <c r="B45" s="244" t="s">
        <v>82</v>
      </c>
      <c r="C45" s="245" t="s">
        <v>83</v>
      </c>
      <c r="D45" s="239"/>
      <c r="E45" s="239"/>
      <c r="F45" s="239"/>
      <c r="G45" s="240">
        <f t="shared" si="2"/>
        <v>0</v>
      </c>
    </row>
    <row r="46" spans="2:7" s="236" customFormat="1" ht="15.75">
      <c r="B46" s="244" t="s">
        <v>84</v>
      </c>
      <c r="C46" s="245" t="s">
        <v>85</v>
      </c>
      <c r="D46" s="239">
        <f>D44-D45</f>
        <v>1.4010000000000105</v>
      </c>
      <c r="E46" s="239">
        <f>E44-E45</f>
        <v>1.4836590000000172</v>
      </c>
      <c r="F46" s="239">
        <f>F44-F45</f>
        <v>1.571194881000011</v>
      </c>
      <c r="G46" s="240">
        <f t="shared" si="2"/>
        <v>4.4558538810000385</v>
      </c>
    </row>
    <row r="47" spans="2:7" s="236" customFormat="1" ht="15.75">
      <c r="B47" s="244" t="s">
        <v>86</v>
      </c>
      <c r="C47" s="245" t="s">
        <v>136</v>
      </c>
      <c r="D47" s="239">
        <f>D49+D50+D51+D52</f>
        <v>0</v>
      </c>
      <c r="E47" s="239">
        <f>E49+E50+E51+E52</f>
        <v>0</v>
      </c>
      <c r="F47" s="239">
        <f>F49+F50+F51+F52</f>
        <v>0</v>
      </c>
      <c r="G47" s="240">
        <f t="shared" si="2"/>
        <v>0</v>
      </c>
    </row>
    <row r="48" spans="2:7" s="236" customFormat="1" ht="15.75">
      <c r="B48" s="237"/>
      <c r="C48" s="238" t="s">
        <v>72</v>
      </c>
      <c r="D48" s="246"/>
      <c r="E48" s="246"/>
      <c r="F48" s="246"/>
      <c r="G48" s="247">
        <f t="shared" si="2"/>
        <v>0</v>
      </c>
    </row>
    <row r="49" spans="2:7" s="236" customFormat="1" ht="15.75">
      <c r="B49" s="237" t="s">
        <v>25</v>
      </c>
      <c r="C49" s="238" t="s">
        <v>128</v>
      </c>
      <c r="D49" s="246"/>
      <c r="E49" s="246"/>
      <c r="F49" s="246"/>
      <c r="G49" s="247">
        <f t="shared" si="2"/>
        <v>0</v>
      </c>
    </row>
    <row r="50" spans="2:7" s="236" customFormat="1" ht="15.75">
      <c r="B50" s="250" t="s">
        <v>28</v>
      </c>
      <c r="C50" s="238" t="s">
        <v>129</v>
      </c>
      <c r="D50" s="246"/>
      <c r="E50" s="246"/>
      <c r="F50" s="246"/>
      <c r="G50" s="247">
        <f t="shared" si="2"/>
        <v>0</v>
      </c>
    </row>
    <row r="51" spans="2:7" s="236" customFormat="1" ht="15.75">
      <c r="B51" s="237" t="s">
        <v>66</v>
      </c>
      <c r="C51" s="238" t="s">
        <v>130</v>
      </c>
      <c r="D51" s="246"/>
      <c r="E51" s="246"/>
      <c r="F51" s="246"/>
      <c r="G51" s="247">
        <f t="shared" si="2"/>
        <v>0</v>
      </c>
    </row>
    <row r="52" spans="2:7" s="236" customFormat="1" ht="15.75">
      <c r="B52" s="237" t="s">
        <v>68</v>
      </c>
      <c r="C52" s="238" t="s">
        <v>131</v>
      </c>
      <c r="D52" s="246"/>
      <c r="E52" s="246"/>
      <c r="F52" s="246"/>
      <c r="G52" s="247">
        <f t="shared" si="2"/>
        <v>0</v>
      </c>
    </row>
    <row r="53" spans="2:7" s="236" customFormat="1" ht="15.75">
      <c r="B53" s="244" t="s">
        <v>110</v>
      </c>
      <c r="C53" s="245" t="s">
        <v>134</v>
      </c>
      <c r="D53" s="239"/>
      <c r="E53" s="239"/>
      <c r="F53" s="239"/>
      <c r="G53" s="240"/>
    </row>
    <row r="54" spans="2:7" s="236" customFormat="1" ht="15.75">
      <c r="B54" s="237" t="s">
        <v>25</v>
      </c>
      <c r="C54" s="252" t="s">
        <v>115</v>
      </c>
      <c r="D54" s="246"/>
      <c r="E54" s="246"/>
      <c r="F54" s="246"/>
      <c r="G54" s="247">
        <f aca="true" t="shared" si="3" ref="G54:G71">E54+D54+F54</f>
        <v>0</v>
      </c>
    </row>
    <row r="55" spans="2:7" s="236" customFormat="1" ht="15.75">
      <c r="B55" s="237" t="s">
        <v>28</v>
      </c>
      <c r="C55" s="238" t="s">
        <v>116</v>
      </c>
      <c r="D55" s="246"/>
      <c r="E55" s="246"/>
      <c r="F55" s="246"/>
      <c r="G55" s="247">
        <f t="shared" si="3"/>
        <v>0</v>
      </c>
    </row>
    <row r="56" spans="2:7" s="236" customFormat="1" ht="15.75">
      <c r="B56" s="237"/>
      <c r="C56" s="238" t="s">
        <v>117</v>
      </c>
      <c r="D56" s="246">
        <f>D54-D55</f>
        <v>0</v>
      </c>
      <c r="E56" s="246">
        <f>E54-E55</f>
        <v>0</v>
      </c>
      <c r="F56" s="246">
        <f>F54-F55</f>
        <v>0</v>
      </c>
      <c r="G56" s="247">
        <f t="shared" si="3"/>
        <v>0</v>
      </c>
    </row>
    <row r="57" spans="2:7" s="236" customFormat="1" ht="15.75">
      <c r="B57" s="244" t="s">
        <v>87</v>
      </c>
      <c r="C57" s="245" t="s">
        <v>135</v>
      </c>
      <c r="D57" s="239"/>
      <c r="E57" s="239"/>
      <c r="F57" s="239"/>
      <c r="G57" s="240">
        <f t="shared" si="3"/>
        <v>0</v>
      </c>
    </row>
    <row r="58" spans="2:7" s="236" customFormat="1" ht="15.75">
      <c r="B58" s="237" t="s">
        <v>25</v>
      </c>
      <c r="C58" s="252" t="s">
        <v>118</v>
      </c>
      <c r="D58" s="246"/>
      <c r="E58" s="246"/>
      <c r="F58" s="246"/>
      <c r="G58" s="247">
        <f t="shared" si="3"/>
        <v>0</v>
      </c>
    </row>
    <row r="59" spans="2:7" s="236" customFormat="1" ht="15.75">
      <c r="B59" s="237" t="s">
        <v>28</v>
      </c>
      <c r="C59" s="238" t="s">
        <v>119</v>
      </c>
      <c r="D59" s="246"/>
      <c r="E59" s="246"/>
      <c r="F59" s="246"/>
      <c r="G59" s="247">
        <f t="shared" si="3"/>
        <v>0</v>
      </c>
    </row>
    <row r="60" spans="2:7" s="236" customFormat="1" ht="15.75">
      <c r="B60" s="237"/>
      <c r="C60" s="238" t="s">
        <v>117</v>
      </c>
      <c r="D60" s="246">
        <f>D58-D59</f>
        <v>0</v>
      </c>
      <c r="E60" s="246">
        <f>E58-E59</f>
        <v>0</v>
      </c>
      <c r="F60" s="246">
        <f>F58-F59</f>
        <v>0</v>
      </c>
      <c r="G60" s="247">
        <f t="shared" si="3"/>
        <v>0</v>
      </c>
    </row>
    <row r="61" spans="2:7" s="236" customFormat="1" ht="15.75">
      <c r="B61" s="244" t="s">
        <v>90</v>
      </c>
      <c r="C61" s="245" t="s">
        <v>88</v>
      </c>
      <c r="D61" s="239">
        <f>D63+D65</f>
        <v>0</v>
      </c>
      <c r="E61" s="239">
        <f>E63+E65</f>
        <v>0</v>
      </c>
      <c r="F61" s="239">
        <f>F63+F65</f>
        <v>0</v>
      </c>
      <c r="G61" s="240">
        <f t="shared" si="3"/>
        <v>0</v>
      </c>
    </row>
    <row r="62" spans="2:7" s="236" customFormat="1" ht="15.75">
      <c r="B62" s="244"/>
      <c r="C62" s="238" t="s">
        <v>89</v>
      </c>
      <c r="D62" s="246"/>
      <c r="E62" s="246"/>
      <c r="F62" s="246"/>
      <c r="G62" s="247">
        <f t="shared" si="3"/>
        <v>0</v>
      </c>
    </row>
    <row r="63" spans="2:7" s="236" customFormat="1" ht="15.75">
      <c r="B63" s="237" t="s">
        <v>25</v>
      </c>
      <c r="C63" s="238" t="s">
        <v>132</v>
      </c>
      <c r="D63" s="246"/>
      <c r="E63" s="246"/>
      <c r="F63" s="246">
        <f>ФСТ!AD18/1000</f>
        <v>0</v>
      </c>
      <c r="G63" s="247">
        <f t="shared" si="3"/>
        <v>0</v>
      </c>
    </row>
    <row r="64" spans="2:7" s="236" customFormat="1" ht="15.75">
      <c r="B64" s="237" t="s">
        <v>26</v>
      </c>
      <c r="C64" s="238" t="s">
        <v>97</v>
      </c>
      <c r="D64" s="239"/>
      <c r="E64" s="239"/>
      <c r="F64" s="239"/>
      <c r="G64" s="240">
        <f t="shared" si="3"/>
        <v>0</v>
      </c>
    </row>
    <row r="65" spans="2:7" s="236" customFormat="1" ht="15.75">
      <c r="B65" s="237" t="s">
        <v>28</v>
      </c>
      <c r="C65" s="238" t="s">
        <v>22</v>
      </c>
      <c r="D65" s="239"/>
      <c r="E65" s="239"/>
      <c r="F65" s="239"/>
      <c r="G65" s="240">
        <f t="shared" si="3"/>
        <v>0</v>
      </c>
    </row>
    <row r="66" spans="2:7" s="236" customFormat="1" ht="15.75">
      <c r="B66" s="244" t="s">
        <v>92</v>
      </c>
      <c r="C66" s="245" t="s">
        <v>91</v>
      </c>
      <c r="D66" s="239">
        <f>D68+D70</f>
        <v>0</v>
      </c>
      <c r="E66" s="239">
        <f>E68+E70</f>
        <v>0</v>
      </c>
      <c r="F66" s="239">
        <f>F68+F70</f>
        <v>0</v>
      </c>
      <c r="G66" s="240">
        <f t="shared" si="3"/>
        <v>0</v>
      </c>
    </row>
    <row r="67" spans="2:7" s="236" customFormat="1" ht="15.75">
      <c r="B67" s="244"/>
      <c r="C67" s="238" t="s">
        <v>112</v>
      </c>
      <c r="D67" s="246"/>
      <c r="E67" s="246"/>
      <c r="F67" s="246"/>
      <c r="G67" s="247">
        <f t="shared" si="3"/>
        <v>0</v>
      </c>
    </row>
    <row r="68" spans="2:7" s="236" customFormat="1" ht="15.75">
      <c r="B68" s="237" t="s">
        <v>25</v>
      </c>
      <c r="C68" s="238" t="s">
        <v>133</v>
      </c>
      <c r="D68" s="239"/>
      <c r="E68" s="239"/>
      <c r="F68" s="239"/>
      <c r="G68" s="240">
        <f t="shared" si="3"/>
        <v>0</v>
      </c>
    </row>
    <row r="69" spans="2:7" s="236" customFormat="1" ht="15.75">
      <c r="B69" s="237" t="s">
        <v>26</v>
      </c>
      <c r="C69" s="238" t="s">
        <v>97</v>
      </c>
      <c r="D69" s="239"/>
      <c r="E69" s="239"/>
      <c r="F69" s="239"/>
      <c r="G69" s="240">
        <f t="shared" si="3"/>
        <v>0</v>
      </c>
    </row>
    <row r="70" spans="2:7" s="236" customFormat="1" ht="15.75">
      <c r="B70" s="237" t="s">
        <v>28</v>
      </c>
      <c r="C70" s="238" t="s">
        <v>22</v>
      </c>
      <c r="D70" s="246"/>
      <c r="E70" s="246"/>
      <c r="F70" s="246"/>
      <c r="G70" s="247">
        <f t="shared" si="3"/>
        <v>0</v>
      </c>
    </row>
    <row r="71" spans="2:7" s="236" customFormat="1" ht="15.75">
      <c r="B71" s="244" t="s">
        <v>93</v>
      </c>
      <c r="C71" s="245" t="s">
        <v>247</v>
      </c>
      <c r="D71" s="239">
        <f>'4.2 '!C26</f>
        <v>1.0457999999999998</v>
      </c>
      <c r="E71" s="239">
        <f>'4.2 '!D26</f>
        <v>1.0457999999999998</v>
      </c>
      <c r="F71" s="239">
        <f>'4.2 '!E26</f>
        <v>1.0457999999999998</v>
      </c>
      <c r="G71" s="240">
        <f t="shared" si="3"/>
        <v>3.1373999999999995</v>
      </c>
    </row>
    <row r="72" spans="2:7" s="236" customFormat="1" ht="15.75">
      <c r="B72" s="244" t="s">
        <v>94</v>
      </c>
      <c r="C72" s="245" t="s">
        <v>141</v>
      </c>
      <c r="D72" s="239">
        <f>D73+D74</f>
        <v>0</v>
      </c>
      <c r="E72" s="239">
        <f>E73+E74</f>
        <v>0</v>
      </c>
      <c r="F72" s="239">
        <f>F73+F74</f>
        <v>0</v>
      </c>
      <c r="G72" s="240">
        <f>G73+G74</f>
        <v>0</v>
      </c>
    </row>
    <row r="73" spans="2:7" s="236" customFormat="1" ht="15.75">
      <c r="B73" s="237" t="s">
        <v>25</v>
      </c>
      <c r="C73" s="238" t="s">
        <v>142</v>
      </c>
      <c r="D73" s="246"/>
      <c r="E73" s="246"/>
      <c r="F73" s="246"/>
      <c r="G73" s="247"/>
    </row>
    <row r="74" spans="2:7" s="236" customFormat="1" ht="15.75">
      <c r="B74" s="237" t="s">
        <v>28</v>
      </c>
      <c r="C74" s="238" t="s">
        <v>143</v>
      </c>
      <c r="D74" s="246"/>
      <c r="E74" s="246"/>
      <c r="F74" s="246"/>
      <c r="G74" s="247"/>
    </row>
    <row r="75" spans="2:7" s="236" customFormat="1" ht="15.75">
      <c r="B75" s="244" t="s">
        <v>122</v>
      </c>
      <c r="C75" s="245" t="s">
        <v>144</v>
      </c>
      <c r="D75" s="246"/>
      <c r="E75" s="246"/>
      <c r="F75" s="246"/>
      <c r="G75" s="247"/>
    </row>
    <row r="76" spans="2:7" s="236" customFormat="1" ht="15.75">
      <c r="B76" s="244" t="s">
        <v>123</v>
      </c>
      <c r="C76" s="245" t="s">
        <v>111</v>
      </c>
      <c r="D76" s="239">
        <f>D77+D78</f>
        <v>5.81</v>
      </c>
      <c r="E76" s="239">
        <f>E77+E78</f>
        <v>5.81</v>
      </c>
      <c r="F76" s="239">
        <f>F77+F78</f>
        <v>5.81</v>
      </c>
      <c r="G76" s="240">
        <f>F76+E76+D76</f>
        <v>17.43</v>
      </c>
    </row>
    <row r="77" spans="2:7" s="236" customFormat="1" ht="15.75">
      <c r="B77" s="244"/>
      <c r="C77" s="245" t="s">
        <v>236</v>
      </c>
      <c r="D77" s="246">
        <v>0</v>
      </c>
      <c r="E77" s="246">
        <v>0</v>
      </c>
      <c r="F77" s="246">
        <v>0</v>
      </c>
      <c r="G77" s="247">
        <f>E77+D77+F77</f>
        <v>0</v>
      </c>
    </row>
    <row r="78" spans="2:7" s="236" customFormat="1" ht="15.75">
      <c r="B78" s="244"/>
      <c r="C78" s="245" t="s">
        <v>41</v>
      </c>
      <c r="D78" s="246">
        <f>ФСТ!Q18/1000</f>
        <v>5.81</v>
      </c>
      <c r="E78" s="246">
        <f>ФСТ!V18/1000</f>
        <v>5.81</v>
      </c>
      <c r="F78" s="246">
        <f>ФСТ!AA18/1000</f>
        <v>5.81</v>
      </c>
      <c r="G78" s="240">
        <f>E78+D78+F78</f>
        <v>17.43</v>
      </c>
    </row>
    <row r="79" spans="2:7" s="236" customFormat="1" ht="15.75">
      <c r="B79" s="244"/>
      <c r="C79" s="245" t="s">
        <v>237</v>
      </c>
      <c r="D79" s="239"/>
      <c r="E79" s="239"/>
      <c r="F79" s="239"/>
      <c r="G79" s="240"/>
    </row>
    <row r="80" spans="2:7" s="236" customFormat="1" ht="47.25">
      <c r="B80" s="244" t="s">
        <v>123</v>
      </c>
      <c r="C80" s="245" t="s">
        <v>23</v>
      </c>
      <c r="D80" s="239">
        <f>D17+D37+D55+D58+D61+D71+D74+D75</f>
        <v>104.8568</v>
      </c>
      <c r="E80" s="239">
        <f>E17+E37+E55+E58+E61+E71+E74+E75</f>
        <v>110.981649</v>
      </c>
      <c r="F80" s="239">
        <f>F17+F37+F55+F58+F61+F71+F74+F75</f>
        <v>117.467864091</v>
      </c>
      <c r="G80" s="240">
        <f>E80+D80+F80</f>
        <v>333.306313091</v>
      </c>
    </row>
    <row r="81" spans="2:7" s="236" customFormat="1" ht="47.25">
      <c r="B81" s="244" t="s">
        <v>124</v>
      </c>
      <c r="C81" s="245" t="s">
        <v>183</v>
      </c>
      <c r="D81" s="239">
        <f>D21-D28+D41+D54+D59+D45+D47+D66+D73+D76</f>
        <v>102.41</v>
      </c>
      <c r="E81" s="239">
        <f>E21-E28+E41+E54+E59+E45+E47+E66+E73+E76</f>
        <v>108.45218999999999</v>
      </c>
      <c r="F81" s="239">
        <f>F21-F28+F41+F54+F59+F45+F47+F66+F73+F76</f>
        <v>114.85086920999998</v>
      </c>
      <c r="G81" s="240">
        <f>E81+D81+F81</f>
        <v>325.71305921</v>
      </c>
    </row>
    <row r="82" spans="2:7" s="236" customFormat="1" ht="32.25" thickBot="1">
      <c r="B82" s="254"/>
      <c r="C82" s="255" t="s">
        <v>137</v>
      </c>
      <c r="D82" s="243">
        <f>D80-D81</f>
        <v>2.4468000000000103</v>
      </c>
      <c r="E82" s="243">
        <f>E80-E81</f>
        <v>2.529459000000017</v>
      </c>
      <c r="F82" s="243">
        <f>F80-F81</f>
        <v>2.6169948810000108</v>
      </c>
      <c r="G82" s="251">
        <f>E82+D82+F82</f>
        <v>7.593253881000038</v>
      </c>
    </row>
    <row r="83" spans="2:7" s="236" customFormat="1" ht="16.5" thickBot="1">
      <c r="B83" s="261"/>
      <c r="C83" s="262"/>
      <c r="D83" s="263"/>
      <c r="E83" s="263"/>
      <c r="F83" s="263"/>
      <c r="G83" s="263"/>
    </row>
    <row r="84" spans="2:7" s="236" customFormat="1" ht="15.75">
      <c r="B84" s="256"/>
      <c r="C84" s="234" t="s">
        <v>95</v>
      </c>
      <c r="D84" s="253"/>
      <c r="E84" s="253"/>
      <c r="F84" s="253"/>
      <c r="G84" s="253"/>
    </row>
    <row r="85" spans="2:7" s="236" customFormat="1" ht="15.75">
      <c r="B85" s="237" t="s">
        <v>25</v>
      </c>
      <c r="C85" s="238" t="s">
        <v>96</v>
      </c>
      <c r="D85" s="246"/>
      <c r="E85" s="246"/>
      <c r="F85" s="246"/>
      <c r="G85" s="246"/>
    </row>
    <row r="86" spans="2:7" s="236" customFormat="1" ht="15.75">
      <c r="B86" s="237" t="s">
        <v>28</v>
      </c>
      <c r="C86" s="238" t="s">
        <v>98</v>
      </c>
      <c r="D86" s="246"/>
      <c r="E86" s="246"/>
      <c r="F86" s="246"/>
      <c r="G86" s="246"/>
    </row>
    <row r="87" spans="2:7" s="236" customFormat="1" ht="16.5" thickBot="1">
      <c r="B87" s="241" t="s">
        <v>66</v>
      </c>
      <c r="C87" s="242" t="s">
        <v>180</v>
      </c>
      <c r="D87" s="249"/>
      <c r="E87" s="249"/>
      <c r="F87" s="249"/>
      <c r="G87" s="249"/>
    </row>
    <row r="91" s="257" customFormat="1" ht="18.75">
      <c r="D91" s="258"/>
    </row>
    <row r="92" s="257" customFormat="1" ht="18.75">
      <c r="D92" s="258"/>
    </row>
    <row r="93" s="257" customFormat="1" ht="18.75">
      <c r="D93" s="258"/>
    </row>
    <row r="94" s="257" customFormat="1" ht="18.75">
      <c r="D94" s="258"/>
    </row>
    <row r="96" spans="2:7" ht="18.75">
      <c r="B96" s="257"/>
      <c r="C96" s="257"/>
      <c r="F96" s="257"/>
      <c r="G96" s="257"/>
    </row>
  </sheetData>
  <sheetProtection/>
  <mergeCells count="10">
    <mergeCell ref="D1:F1"/>
    <mergeCell ref="D2:F2"/>
    <mergeCell ref="E5:G8"/>
    <mergeCell ref="B13:B15"/>
    <mergeCell ref="C13:C15"/>
    <mergeCell ref="B10:G10"/>
    <mergeCell ref="D13:D15"/>
    <mergeCell ref="E13:E15"/>
    <mergeCell ref="F13:F15"/>
    <mergeCell ref="G13:G15"/>
  </mergeCells>
  <printOptions/>
  <pageMargins left="0.35433070866141736" right="0.2755905511811024" top="0.31496062992125984" bottom="0.35433070866141736" header="0.1968503937007874" footer="0.15748031496062992"/>
  <pageSetup fitToHeight="2" fitToWidth="1" horizontalDpi="600" verticalDpi="600" orientation="portrait" paperSize="9" scale="83" r:id="rId1"/>
  <rowBreaks count="1" manualBreakCount="1">
    <brk id="7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view="pageBreakPreview" zoomScale="70" zoomScaleSheetLayoutView="70" zoomScalePageLayoutView="0" workbookViewId="0" topLeftCell="A16">
      <selection activeCell="C36" sqref="C36"/>
    </sheetView>
  </sheetViews>
  <sheetFormatPr defaultColWidth="9.00390625" defaultRowHeight="15.75"/>
  <cols>
    <col min="1" max="1" width="8.00390625" style="267" customWidth="1"/>
    <col min="2" max="2" width="44.00390625" style="267" bestFit="1" customWidth="1"/>
    <col min="3" max="3" width="10.75390625" style="268" bestFit="1" customWidth="1"/>
    <col min="4" max="5" width="9.00390625" style="268" customWidth="1"/>
    <col min="6" max="6" width="9.00390625" style="269" customWidth="1"/>
    <col min="7" max="7" width="9.625" style="267" customWidth="1"/>
    <col min="8" max="16384" width="9.00390625" style="267" customWidth="1"/>
  </cols>
  <sheetData>
    <row r="1" ht="15.75">
      <c r="E1" s="269" t="s">
        <v>250</v>
      </c>
    </row>
    <row r="3" spans="3:7" s="311" customFormat="1" ht="18.75">
      <c r="C3" s="312"/>
      <c r="D3" s="313"/>
      <c r="E3" s="314" t="s">
        <v>220</v>
      </c>
      <c r="F3" s="314"/>
      <c r="G3" s="315"/>
    </row>
    <row r="4" spans="4:7" ht="15.75">
      <c r="D4" s="270"/>
      <c r="E4" s="270"/>
      <c r="F4" s="271"/>
      <c r="G4" s="272"/>
    </row>
    <row r="5" spans="3:7" ht="34.5" customHeight="1">
      <c r="C5" s="705" t="str">
        <f>ФСТ!W3</f>
        <v>Министр энергетики Московской области 
____________ Л.В. Неганов
«____»_____________2014  г.
</v>
      </c>
      <c r="D5" s="705"/>
      <c r="E5" s="705"/>
      <c r="F5" s="705"/>
      <c r="G5" s="272"/>
    </row>
    <row r="6" spans="3:7" ht="15.75">
      <c r="C6" s="705"/>
      <c r="D6" s="705"/>
      <c r="E6" s="705"/>
      <c r="F6" s="705"/>
      <c r="G6" s="272"/>
    </row>
    <row r="7" spans="3:7" ht="15.75">
      <c r="C7" s="705"/>
      <c r="D7" s="705"/>
      <c r="E7" s="705"/>
      <c r="F7" s="705"/>
      <c r="G7" s="149"/>
    </row>
    <row r="8" spans="3:7" ht="15.75">
      <c r="C8" s="705"/>
      <c r="D8" s="705"/>
      <c r="E8" s="705"/>
      <c r="F8" s="705"/>
      <c r="G8" s="150"/>
    </row>
    <row r="11" spans="1:6" s="273" customFormat="1" ht="30" customHeight="1">
      <c r="A11" s="703" t="s">
        <v>165</v>
      </c>
      <c r="B11" s="703"/>
      <c r="C11" s="703"/>
      <c r="D11" s="703"/>
      <c r="E11" s="703"/>
      <c r="F11" s="703"/>
    </row>
    <row r="12" ht="16.5" thickBot="1">
      <c r="A12" s="274"/>
    </row>
    <row r="13" spans="1:6" ht="48" customHeight="1" thickBot="1">
      <c r="A13" s="275" t="s">
        <v>35</v>
      </c>
      <c r="B13" s="276" t="s">
        <v>36</v>
      </c>
      <c r="C13" s="277" t="s">
        <v>248</v>
      </c>
      <c r="D13" s="277" t="s">
        <v>360</v>
      </c>
      <c r="E13" s="277" t="s">
        <v>413</v>
      </c>
      <c r="F13" s="278" t="s">
        <v>53</v>
      </c>
    </row>
    <row r="14" spans="1:6" ht="15.75">
      <c r="A14" s="279">
        <v>1</v>
      </c>
      <c r="B14" s="280" t="s">
        <v>38</v>
      </c>
      <c r="C14" s="281">
        <f>C15+C22+C26+C27+C29</f>
        <v>6.8557999999999995</v>
      </c>
      <c r="D14" s="281">
        <f>D15+D22+D26+D27+D29</f>
        <v>6.8557999999999995</v>
      </c>
      <c r="E14" s="281">
        <f>E15+E22+E26+E27+E29</f>
        <v>6.8557999999999995</v>
      </c>
      <c r="F14" s="282">
        <f>F15+F22+F26+F27+F29</f>
        <v>20.5674</v>
      </c>
    </row>
    <row r="15" spans="1:6" ht="15.75">
      <c r="A15" s="237" t="s">
        <v>26</v>
      </c>
      <c r="B15" s="283" t="s">
        <v>39</v>
      </c>
      <c r="C15" s="284">
        <f>C16+C17+C18+C21</f>
        <v>0</v>
      </c>
      <c r="D15" s="284">
        <f>D16+D17+D18+D21</f>
        <v>0</v>
      </c>
      <c r="E15" s="284">
        <f>E16+E17+E18+E21</f>
        <v>0</v>
      </c>
      <c r="F15" s="285">
        <f>F16+F17+F18+F21</f>
        <v>0</v>
      </c>
    </row>
    <row r="16" spans="1:7" ht="15.75">
      <c r="A16" s="237" t="s">
        <v>40</v>
      </c>
      <c r="B16" s="283" t="s">
        <v>58</v>
      </c>
      <c r="C16" s="284">
        <f>ФСТ!R18/1000</f>
        <v>0</v>
      </c>
      <c r="D16" s="284">
        <f>ФСТ!W18/1000</f>
        <v>0</v>
      </c>
      <c r="E16" s="284">
        <f>ФСТ!AB18/1000</f>
        <v>0</v>
      </c>
      <c r="F16" s="285">
        <f>C16+D16+E16</f>
        <v>0</v>
      </c>
      <c r="G16" s="268"/>
    </row>
    <row r="17" spans="1:6" ht="15.75">
      <c r="A17" s="237" t="s">
        <v>51</v>
      </c>
      <c r="B17" s="283" t="s">
        <v>59</v>
      </c>
      <c r="C17" s="284"/>
      <c r="D17" s="284"/>
      <c r="E17" s="284"/>
      <c r="F17" s="285">
        <f aca="true" t="shared" si="0" ref="F17:F36">C17+D17+E17</f>
        <v>0</v>
      </c>
    </row>
    <row r="18" spans="1:6" ht="31.5">
      <c r="A18" s="237" t="s">
        <v>55</v>
      </c>
      <c r="B18" s="283" t="s">
        <v>101</v>
      </c>
      <c r="C18" s="284">
        <f>C19+C20</f>
        <v>0</v>
      </c>
      <c r="D18" s="284">
        <f>D19+D20</f>
        <v>0</v>
      </c>
      <c r="E18" s="284">
        <f>E19+E20</f>
        <v>0</v>
      </c>
      <c r="F18" s="285">
        <f t="shared" si="0"/>
        <v>0</v>
      </c>
    </row>
    <row r="19" spans="1:6" ht="31.5">
      <c r="A19" s="237" t="s">
        <v>56</v>
      </c>
      <c r="B19" s="283" t="s">
        <v>102</v>
      </c>
      <c r="C19" s="284"/>
      <c r="D19" s="284"/>
      <c r="E19" s="284"/>
      <c r="F19" s="285">
        <f t="shared" si="0"/>
        <v>0</v>
      </c>
    </row>
    <row r="20" spans="1:6" ht="31.5">
      <c r="A20" s="237" t="s">
        <v>57</v>
      </c>
      <c r="B20" s="283" t="s">
        <v>103</v>
      </c>
      <c r="C20" s="284">
        <f>ФСТ!S18/1000</f>
        <v>0</v>
      </c>
      <c r="D20" s="284">
        <f>ФСТ!X18/1000</f>
        <v>0</v>
      </c>
      <c r="E20" s="284">
        <f>ФСТ!Y18/1000</f>
        <v>0</v>
      </c>
      <c r="F20" s="285">
        <f t="shared" si="0"/>
        <v>0</v>
      </c>
    </row>
    <row r="21" spans="1:6" ht="15.75">
      <c r="A21" s="237" t="s">
        <v>182</v>
      </c>
      <c r="B21" s="283" t="s">
        <v>171</v>
      </c>
      <c r="C21" s="284"/>
      <c r="D21" s="284"/>
      <c r="E21" s="284"/>
      <c r="F21" s="285">
        <f t="shared" si="0"/>
        <v>0</v>
      </c>
    </row>
    <row r="22" spans="1:6" ht="15.75">
      <c r="A22" s="237" t="s">
        <v>27</v>
      </c>
      <c r="B22" s="283" t="s">
        <v>41</v>
      </c>
      <c r="C22" s="284">
        <f>C23+C24+C25</f>
        <v>5.81</v>
      </c>
      <c r="D22" s="284">
        <f>D23+D24+D25</f>
        <v>5.81</v>
      </c>
      <c r="E22" s="284">
        <f>E23+E24+E25</f>
        <v>5.81</v>
      </c>
      <c r="F22" s="285">
        <f t="shared" si="0"/>
        <v>17.43</v>
      </c>
    </row>
    <row r="23" spans="1:6" ht="15.75">
      <c r="A23" s="237" t="s">
        <v>172</v>
      </c>
      <c r="B23" s="283" t="s">
        <v>175</v>
      </c>
      <c r="C23" s="284">
        <f>ФСТ!Q18/1000</f>
        <v>5.81</v>
      </c>
      <c r="D23" s="284">
        <f>ФСТ!V18/1000</f>
        <v>5.81</v>
      </c>
      <c r="E23" s="284">
        <f>ФСТ!AA18/1000</f>
        <v>5.81</v>
      </c>
      <c r="F23" s="285">
        <f t="shared" si="0"/>
        <v>17.43</v>
      </c>
    </row>
    <row r="24" spans="1:6" ht="15.75">
      <c r="A24" s="237" t="s">
        <v>173</v>
      </c>
      <c r="B24" s="283" t="s">
        <v>176</v>
      </c>
      <c r="C24" s="284"/>
      <c r="D24" s="284"/>
      <c r="E24" s="284"/>
      <c r="F24" s="285">
        <f t="shared" si="0"/>
        <v>0</v>
      </c>
    </row>
    <row r="25" spans="1:6" ht="15.75">
      <c r="A25" s="237" t="s">
        <v>174</v>
      </c>
      <c r="B25" s="283" t="s">
        <v>177</v>
      </c>
      <c r="C25" s="284"/>
      <c r="D25" s="284"/>
      <c r="E25" s="284"/>
      <c r="F25" s="285">
        <f t="shared" si="0"/>
        <v>0</v>
      </c>
    </row>
    <row r="26" spans="1:6" ht="15.75">
      <c r="A26" s="237" t="s">
        <v>34</v>
      </c>
      <c r="B26" s="283" t="s">
        <v>42</v>
      </c>
      <c r="C26" s="284">
        <f>(C15+C22)*0.18</f>
        <v>1.0457999999999998</v>
      </c>
      <c r="D26" s="284">
        <f>(D15+D22)*0.18</f>
        <v>1.0457999999999998</v>
      </c>
      <c r="E26" s="284">
        <f>(E15+E22)*0.18</f>
        <v>1.0457999999999998</v>
      </c>
      <c r="F26" s="285">
        <f t="shared" si="0"/>
        <v>3.1373999999999995</v>
      </c>
    </row>
    <row r="27" spans="1:6" ht="15.75">
      <c r="A27" s="237" t="s">
        <v>43</v>
      </c>
      <c r="B27" s="283" t="s">
        <v>44</v>
      </c>
      <c r="C27" s="284"/>
      <c r="D27" s="284"/>
      <c r="E27" s="284"/>
      <c r="F27" s="285">
        <f t="shared" si="0"/>
        <v>0</v>
      </c>
    </row>
    <row r="28" spans="1:6" ht="15.75">
      <c r="A28" s="237" t="s">
        <v>45</v>
      </c>
      <c r="B28" s="283" t="s">
        <v>104</v>
      </c>
      <c r="C28" s="284"/>
      <c r="D28" s="284"/>
      <c r="E28" s="284"/>
      <c r="F28" s="285">
        <f t="shared" si="0"/>
        <v>0</v>
      </c>
    </row>
    <row r="29" spans="1:6" ht="15.75">
      <c r="A29" s="237" t="s">
        <v>114</v>
      </c>
      <c r="B29" s="283" t="s">
        <v>181</v>
      </c>
      <c r="C29" s="284"/>
      <c r="D29" s="284"/>
      <c r="E29" s="284"/>
      <c r="F29" s="285">
        <f t="shared" si="0"/>
        <v>0</v>
      </c>
    </row>
    <row r="30" spans="1:6" ht="15.75">
      <c r="A30" s="237" t="s">
        <v>28</v>
      </c>
      <c r="B30" s="283" t="s">
        <v>105</v>
      </c>
      <c r="C30" s="284"/>
      <c r="D30" s="284"/>
      <c r="E30" s="326">
        <f>E31</f>
        <v>0</v>
      </c>
      <c r="F30" s="285">
        <f t="shared" si="0"/>
        <v>0</v>
      </c>
    </row>
    <row r="31" spans="1:6" ht="15.75">
      <c r="A31" s="237" t="s">
        <v>29</v>
      </c>
      <c r="B31" s="283" t="s">
        <v>108</v>
      </c>
      <c r="C31" s="284"/>
      <c r="D31" s="286"/>
      <c r="E31" s="326">
        <f>ФСТ!AD18/1000*1.18</f>
        <v>0</v>
      </c>
      <c r="F31" s="285">
        <f t="shared" si="0"/>
        <v>0</v>
      </c>
    </row>
    <row r="32" spans="1:6" ht="15.75">
      <c r="A32" s="237" t="s">
        <v>30</v>
      </c>
      <c r="B32" s="283" t="s">
        <v>106</v>
      </c>
      <c r="C32" s="284"/>
      <c r="D32" s="286"/>
      <c r="E32" s="286"/>
      <c r="F32" s="285">
        <f t="shared" si="0"/>
        <v>0</v>
      </c>
    </row>
    <row r="33" spans="1:6" ht="15.75">
      <c r="A33" s="287" t="s">
        <v>31</v>
      </c>
      <c r="B33" s="283" t="s">
        <v>107</v>
      </c>
      <c r="C33" s="284"/>
      <c r="D33" s="286"/>
      <c r="E33" s="286"/>
      <c r="F33" s="285">
        <f t="shared" si="0"/>
        <v>0</v>
      </c>
    </row>
    <row r="34" spans="1:6" ht="15.75">
      <c r="A34" s="287" t="s">
        <v>32</v>
      </c>
      <c r="B34" s="283" t="s">
        <v>46</v>
      </c>
      <c r="C34" s="284"/>
      <c r="D34" s="286"/>
      <c r="E34" s="286"/>
      <c r="F34" s="285">
        <f t="shared" si="0"/>
        <v>0</v>
      </c>
    </row>
    <row r="35" spans="1:6" ht="15.75">
      <c r="A35" s="237" t="s">
        <v>60</v>
      </c>
      <c r="B35" s="283" t="s">
        <v>54</v>
      </c>
      <c r="C35" s="284"/>
      <c r="D35" s="286"/>
      <c r="E35" s="286"/>
      <c r="F35" s="285">
        <f t="shared" si="0"/>
        <v>0</v>
      </c>
    </row>
    <row r="36" spans="1:6" ht="15.75">
      <c r="A36" s="237" t="s">
        <v>99</v>
      </c>
      <c r="B36" s="283" t="s">
        <v>179</v>
      </c>
      <c r="C36" s="284"/>
      <c r="D36" s="286"/>
      <c r="E36" s="286"/>
      <c r="F36" s="285">
        <f t="shared" si="0"/>
        <v>0</v>
      </c>
    </row>
    <row r="37" spans="1:6" ht="16.5" thickBot="1">
      <c r="A37" s="241" t="s">
        <v>178</v>
      </c>
      <c r="B37" s="288" t="s">
        <v>47</v>
      </c>
      <c r="C37" s="289"/>
      <c r="D37" s="290"/>
      <c r="E37" s="290"/>
      <c r="F37" s="291"/>
    </row>
    <row r="38" spans="1:6" ht="16.5" customHeight="1">
      <c r="A38" s="292"/>
      <c r="B38" s="293" t="s">
        <v>37</v>
      </c>
      <c r="C38" s="325">
        <v>1</v>
      </c>
      <c r="D38" s="325">
        <v>1</v>
      </c>
      <c r="E38" s="325">
        <v>1</v>
      </c>
      <c r="F38" s="325">
        <v>1</v>
      </c>
    </row>
    <row r="39" spans="1:6" ht="16.5" customHeight="1">
      <c r="A39" s="294"/>
      <c r="B39" s="283" t="s">
        <v>167</v>
      </c>
      <c r="C39" s="286"/>
      <c r="D39" s="286"/>
      <c r="E39" s="286"/>
      <c r="F39" s="285"/>
    </row>
    <row r="40" spans="1:6" ht="16.5" customHeight="1">
      <c r="A40" s="294"/>
      <c r="B40" s="295" t="s">
        <v>168</v>
      </c>
      <c r="C40" s="286"/>
      <c r="D40" s="286"/>
      <c r="E40" s="286"/>
      <c r="F40" s="285"/>
    </row>
    <row r="41" spans="1:6" ht="16.5" customHeight="1" thickBot="1">
      <c r="A41" s="296"/>
      <c r="B41" s="297" t="s">
        <v>169</v>
      </c>
      <c r="C41" s="290"/>
      <c r="D41" s="290"/>
      <c r="E41" s="290"/>
      <c r="F41" s="291"/>
    </row>
    <row r="42" spans="1:6" ht="15.75">
      <c r="A42" s="298"/>
      <c r="B42" s="299"/>
      <c r="C42" s="300"/>
      <c r="D42" s="300"/>
      <c r="E42" s="300"/>
      <c r="F42" s="301"/>
    </row>
    <row r="43" spans="1:6" ht="30" customHeight="1">
      <c r="A43" s="702" t="s">
        <v>100</v>
      </c>
      <c r="B43" s="702"/>
      <c r="C43" s="702"/>
      <c r="D43" s="702"/>
      <c r="E43" s="702"/>
      <c r="F43" s="702"/>
    </row>
    <row r="44" spans="1:6" ht="30" customHeight="1">
      <c r="A44" s="702" t="s">
        <v>190</v>
      </c>
      <c r="B44" s="702"/>
      <c r="C44" s="702"/>
      <c r="D44" s="702"/>
      <c r="E44" s="702"/>
      <c r="F44" s="702"/>
    </row>
    <row r="45" spans="1:6" ht="30" customHeight="1">
      <c r="A45" s="302"/>
      <c r="B45" s="302"/>
      <c r="C45" s="302"/>
      <c r="D45" s="302"/>
      <c r="E45" s="302"/>
      <c r="F45" s="302"/>
    </row>
    <row r="46" spans="1:2" ht="15.75">
      <c r="A46" s="303"/>
      <c r="B46" s="304"/>
    </row>
    <row r="47" ht="15.75">
      <c r="A47" s="303"/>
    </row>
    <row r="48" ht="15.75">
      <c r="A48" s="303"/>
    </row>
    <row r="49" spans="1:6" ht="15.75">
      <c r="A49" s="305"/>
      <c r="B49" s="305"/>
      <c r="C49" s="306"/>
      <c r="D49" s="306"/>
      <c r="E49" s="306"/>
      <c r="F49" s="306"/>
    </row>
    <row r="50" spans="1:2" ht="15.75">
      <c r="A50" s="704"/>
      <c r="B50" s="704"/>
    </row>
    <row r="51" spans="1:6" ht="15.75">
      <c r="A51" s="307"/>
      <c r="C51" s="308"/>
      <c r="D51" s="308"/>
      <c r="F51" s="309"/>
    </row>
    <row r="52" spans="3:4" ht="15.75">
      <c r="C52" s="309"/>
      <c r="D52" s="309"/>
    </row>
    <row r="53" spans="1:4" ht="15.75">
      <c r="A53" s="226"/>
      <c r="D53" s="310"/>
    </row>
  </sheetData>
  <sheetProtection/>
  <mergeCells count="5">
    <mergeCell ref="A44:F44"/>
    <mergeCell ref="A43:F43"/>
    <mergeCell ref="A11:F11"/>
    <mergeCell ref="A50:B50"/>
    <mergeCell ref="C5:F8"/>
  </mergeCells>
  <printOptions/>
  <pageMargins left="0.4724409448818898" right="0.31496062992125984" top="0.35433070866141736" bottom="0.5511811023622047" header="0.2755905511811024" footer="0.5118110236220472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8"/>
  <sheetViews>
    <sheetView zoomScale="85" zoomScaleNormal="85" zoomScalePageLayoutView="0" workbookViewId="0" topLeftCell="A1">
      <selection activeCell="C36" sqref="C36"/>
    </sheetView>
  </sheetViews>
  <sheetFormatPr defaultColWidth="9.00390625" defaultRowHeight="15.75"/>
  <cols>
    <col min="1" max="1" width="7.25390625" style="99" customWidth="1"/>
    <col min="2" max="2" width="50.75390625" style="99" bestFit="1" customWidth="1"/>
    <col min="3" max="3" width="15.50390625" style="99" customWidth="1"/>
    <col min="4" max="4" width="17.125" style="99" customWidth="1"/>
    <col min="5" max="5" width="14.625" style="99" customWidth="1"/>
    <col min="6" max="6" width="17.25390625" style="99" customWidth="1"/>
    <col min="7" max="8" width="0" style="99" hidden="1" customWidth="1"/>
    <col min="9" max="16384" width="9.00390625" style="99" customWidth="1"/>
  </cols>
  <sheetData>
    <row r="1" ht="15.75">
      <c r="F1" s="328" t="s">
        <v>390</v>
      </c>
    </row>
    <row r="2" ht="15.75">
      <c r="F2" s="328" t="s">
        <v>387</v>
      </c>
    </row>
    <row r="3" ht="15.75">
      <c r="F3" s="328" t="s">
        <v>388</v>
      </c>
    </row>
    <row r="4" ht="15.75">
      <c r="F4" s="328"/>
    </row>
    <row r="5" spans="1:6" ht="15.75">
      <c r="A5" s="709" t="s">
        <v>421</v>
      </c>
      <c r="B5" s="710"/>
      <c r="C5" s="710"/>
      <c r="D5" s="710"/>
      <c r="E5" s="710"/>
      <c r="F5" s="710"/>
    </row>
    <row r="6" spans="1:6" ht="15.75">
      <c r="A6" s="412"/>
      <c r="B6" s="412"/>
      <c r="C6" s="412"/>
      <c r="D6" s="412"/>
      <c r="E6" s="412"/>
      <c r="F6" s="412"/>
    </row>
    <row r="7" spans="6:8" ht="15.75">
      <c r="F7" s="328" t="s">
        <v>391</v>
      </c>
      <c r="H7" s="328"/>
    </row>
    <row r="8" spans="2:8" ht="15.75" customHeight="1">
      <c r="B8" s="413"/>
      <c r="C8" s="708" t="s">
        <v>414</v>
      </c>
      <c r="D8" s="708"/>
      <c r="E8" s="708"/>
      <c r="F8" s="708"/>
      <c r="G8" s="708"/>
      <c r="H8" s="708"/>
    </row>
    <row r="9" spans="2:8" ht="15.75">
      <c r="B9" s="414"/>
      <c r="C9" s="708"/>
      <c r="D9" s="708"/>
      <c r="E9" s="708"/>
      <c r="F9" s="708"/>
      <c r="G9" s="708"/>
      <c r="H9" s="708"/>
    </row>
    <row r="10" spans="2:8" ht="15.75" customHeight="1">
      <c r="B10" s="413"/>
      <c r="C10" s="708"/>
      <c r="D10" s="708"/>
      <c r="E10" s="708"/>
      <c r="F10" s="708"/>
      <c r="G10" s="708"/>
      <c r="H10" s="708"/>
    </row>
    <row r="11" spans="2:8" ht="15.75">
      <c r="B11" s="413"/>
      <c r="C11" s="708"/>
      <c r="D11" s="708"/>
      <c r="E11" s="708"/>
      <c r="F11" s="708"/>
      <c r="G11" s="708"/>
      <c r="H11" s="708"/>
    </row>
    <row r="12" spans="3:8" ht="15.75">
      <c r="C12" s="708"/>
      <c r="D12" s="708"/>
      <c r="E12" s="708"/>
      <c r="F12" s="708"/>
      <c r="G12" s="708"/>
      <c r="H12" s="708"/>
    </row>
    <row r="13" spans="6:8" ht="25.5" customHeight="1">
      <c r="F13" s="328" t="s">
        <v>164</v>
      </c>
      <c r="H13" s="328"/>
    </row>
    <row r="14" spans="6:8" ht="15.75">
      <c r="F14" s="328"/>
      <c r="H14" s="328"/>
    </row>
    <row r="15" spans="1:6" ht="15.75">
      <c r="A15" s="671" t="s">
        <v>24</v>
      </c>
      <c r="B15" s="671" t="s">
        <v>251</v>
      </c>
      <c r="C15" s="711" t="s">
        <v>52</v>
      </c>
      <c r="D15" s="711"/>
      <c r="E15" s="711" t="s">
        <v>372</v>
      </c>
      <c r="F15" s="711"/>
    </row>
    <row r="16" spans="1:6" ht="15.75">
      <c r="A16" s="671"/>
      <c r="B16" s="671"/>
      <c r="C16" s="184" t="s">
        <v>392</v>
      </c>
      <c r="D16" s="184" t="s">
        <v>389</v>
      </c>
      <c r="E16" s="184" t="s">
        <v>392</v>
      </c>
      <c r="F16" s="184" t="s">
        <v>389</v>
      </c>
    </row>
    <row r="17" spans="1:6" ht="47.25">
      <c r="A17" s="671"/>
      <c r="B17" s="671"/>
      <c r="C17" s="184" t="s">
        <v>252</v>
      </c>
      <c r="D17" s="184" t="s">
        <v>252</v>
      </c>
      <c r="E17" s="184" t="s">
        <v>252</v>
      </c>
      <c r="F17" s="184" t="s">
        <v>252</v>
      </c>
    </row>
    <row r="18" spans="1:6" ht="15.75">
      <c r="A18" s="415">
        <v>1</v>
      </c>
      <c r="B18" s="415">
        <v>2</v>
      </c>
      <c r="C18" s="185">
        <v>3</v>
      </c>
      <c r="D18" s="185">
        <v>4</v>
      </c>
      <c r="E18" s="185">
        <v>5</v>
      </c>
      <c r="F18" s="185">
        <v>6</v>
      </c>
    </row>
    <row r="19" spans="1:6" s="101" customFormat="1" ht="18.75">
      <c r="A19" s="421">
        <v>1</v>
      </c>
      <c r="B19" s="422" t="str">
        <f>'1.3'!B19:E19</f>
        <v>Реконструкция РП 7</v>
      </c>
      <c r="C19" s="423"/>
      <c r="D19" s="423"/>
      <c r="E19" s="424">
        <f>'1.3'!M19</f>
        <v>3.2</v>
      </c>
      <c r="F19" s="423"/>
    </row>
    <row r="20" spans="1:6" s="101" customFormat="1" ht="18.75">
      <c r="A20" s="421">
        <f>A19+1</f>
        <v>2</v>
      </c>
      <c r="B20" s="422" t="str">
        <f>'1.3'!B20:E20</f>
        <v>Реконструкция 2 КЛ 10 кВ от РП 7</v>
      </c>
      <c r="C20" s="423"/>
      <c r="D20" s="423"/>
      <c r="E20" s="424">
        <f>'1.3'!M20</f>
        <v>0.8</v>
      </c>
      <c r="F20" s="423"/>
    </row>
    <row r="21" spans="1:6" s="101" customFormat="1" ht="18.75">
      <c r="A21" s="425"/>
      <c r="B21" s="426"/>
      <c r="C21" s="427"/>
      <c r="D21" s="427"/>
      <c r="E21" s="427"/>
      <c r="F21" s="427"/>
    </row>
    <row r="22" spans="1:6" ht="15.75">
      <c r="A22" s="416"/>
      <c r="B22" s="417"/>
      <c r="C22" s="418"/>
      <c r="D22" s="418"/>
      <c r="E22" s="418"/>
      <c r="F22" s="418"/>
    </row>
    <row r="23" spans="1:6" ht="15.75">
      <c r="A23" s="416"/>
      <c r="B23" s="417"/>
      <c r="C23" s="418"/>
      <c r="D23" s="418"/>
      <c r="E23" s="418"/>
      <c r="F23" s="418"/>
    </row>
    <row r="24" spans="1:6" s="410" customFormat="1" ht="18.75" customHeight="1">
      <c r="A24" s="411"/>
      <c r="B24" s="706"/>
      <c r="C24" s="706"/>
      <c r="D24" s="706"/>
      <c r="E24" s="707"/>
      <c r="F24" s="707"/>
    </row>
    <row r="25" spans="1:6" ht="15.75">
      <c r="A25" s="416"/>
      <c r="B25" s="417"/>
      <c r="C25" s="418"/>
      <c r="D25" s="418"/>
      <c r="E25" s="418"/>
      <c r="F25" s="418"/>
    </row>
    <row r="26" spans="1:6" ht="15.75">
      <c r="A26" s="416"/>
      <c r="B26" s="417"/>
      <c r="C26" s="418"/>
      <c r="D26" s="418"/>
      <c r="E26" s="418"/>
      <c r="F26" s="418"/>
    </row>
    <row r="27" spans="1:6" ht="15.75">
      <c r="A27" s="416"/>
      <c r="B27" s="417"/>
      <c r="C27" s="418"/>
      <c r="D27" s="418"/>
      <c r="E27" s="418"/>
      <c r="F27" s="418"/>
    </row>
    <row r="28" spans="1:6" ht="15.75">
      <c r="A28" s="416"/>
      <c r="B28" s="417"/>
      <c r="C28" s="418"/>
      <c r="D28" s="418"/>
      <c r="E28" s="418"/>
      <c r="F28" s="418"/>
    </row>
    <row r="29" spans="1:6" ht="15.75">
      <c r="A29" s="416"/>
      <c r="B29" s="417"/>
      <c r="C29" s="418"/>
      <c r="D29" s="418"/>
      <c r="E29" s="418"/>
      <c r="F29" s="418"/>
    </row>
    <row r="30" spans="1:6" ht="15.75">
      <c r="A30" s="416"/>
      <c r="B30" s="417"/>
      <c r="C30" s="418"/>
      <c r="D30" s="418"/>
      <c r="E30" s="418"/>
      <c r="F30" s="418"/>
    </row>
    <row r="31" spans="1:6" ht="15.75">
      <c r="A31" s="416"/>
      <c r="B31" s="417"/>
      <c r="C31" s="418"/>
      <c r="D31" s="418"/>
      <c r="E31" s="418"/>
      <c r="F31" s="418"/>
    </row>
    <row r="32" spans="1:6" ht="15.75">
      <c r="A32" s="416"/>
      <c r="B32" s="417"/>
      <c r="C32" s="418"/>
      <c r="D32" s="418"/>
      <c r="E32" s="418"/>
      <c r="F32" s="418"/>
    </row>
    <row r="33" spans="1:6" ht="15.75">
      <c r="A33" s="416"/>
      <c r="B33" s="417"/>
      <c r="C33" s="418"/>
      <c r="D33" s="418"/>
      <c r="E33" s="418"/>
      <c r="F33" s="418"/>
    </row>
    <row r="34" spans="1:6" ht="15.75">
      <c r="A34" s="416"/>
      <c r="B34" s="417"/>
      <c r="C34" s="418"/>
      <c r="D34" s="418"/>
      <c r="E34" s="418"/>
      <c r="F34" s="418"/>
    </row>
    <row r="35" spans="1:6" ht="15.75">
      <c r="A35" s="416"/>
      <c r="B35" s="417"/>
      <c r="C35" s="418"/>
      <c r="D35" s="418"/>
      <c r="E35" s="418"/>
      <c r="F35" s="418"/>
    </row>
    <row r="36" spans="1:6" ht="15.75">
      <c r="A36" s="416"/>
      <c r="B36" s="417"/>
      <c r="C36" s="418"/>
      <c r="D36" s="418"/>
      <c r="E36" s="418"/>
      <c r="F36" s="418"/>
    </row>
    <row r="37" spans="1:6" ht="15.75">
      <c r="A37" s="416"/>
      <c r="B37" s="417"/>
      <c r="C37" s="418"/>
      <c r="D37" s="418"/>
      <c r="E37" s="418"/>
      <c r="F37" s="418"/>
    </row>
    <row r="38" spans="1:6" ht="15.75">
      <c r="A38" s="416"/>
      <c r="B38" s="417"/>
      <c r="C38" s="418"/>
      <c r="D38" s="418"/>
      <c r="E38" s="418"/>
      <c r="F38" s="418"/>
    </row>
    <row r="39" spans="1:6" ht="15.75">
      <c r="A39" s="416"/>
      <c r="B39" s="417"/>
      <c r="C39" s="418"/>
      <c r="D39" s="418"/>
      <c r="E39" s="418"/>
      <c r="F39" s="418"/>
    </row>
    <row r="40" spans="1:6" ht="15.75">
      <c r="A40" s="416"/>
      <c r="B40" s="417"/>
      <c r="C40" s="418"/>
      <c r="D40" s="418"/>
      <c r="E40" s="418"/>
      <c r="F40" s="418"/>
    </row>
    <row r="41" spans="1:6" ht="15.75">
      <c r="A41" s="416"/>
      <c r="B41" s="417"/>
      <c r="C41" s="418"/>
      <c r="D41" s="418"/>
      <c r="E41" s="418"/>
      <c r="F41" s="418"/>
    </row>
    <row r="42" spans="1:6" ht="15.75">
      <c r="A42" s="416"/>
      <c r="B42" s="417"/>
      <c r="C42" s="418"/>
      <c r="D42" s="418"/>
      <c r="E42" s="418"/>
      <c r="F42" s="418"/>
    </row>
    <row r="43" spans="1:6" ht="15.75">
      <c r="A43" s="416"/>
      <c r="B43" s="417"/>
      <c r="C43" s="418"/>
      <c r="D43" s="418"/>
      <c r="E43" s="418"/>
      <c r="F43" s="418"/>
    </row>
    <row r="44" spans="1:6" ht="15.75">
      <c r="A44" s="416"/>
      <c r="B44" s="417"/>
      <c r="C44" s="418"/>
      <c r="D44" s="418"/>
      <c r="E44" s="418"/>
      <c r="F44" s="418"/>
    </row>
    <row r="45" spans="1:6" ht="15.75">
      <c r="A45" s="416"/>
      <c r="B45" s="417"/>
      <c r="C45" s="418"/>
      <c r="D45" s="418"/>
      <c r="E45" s="418"/>
      <c r="F45" s="418"/>
    </row>
    <row r="46" spans="1:6" ht="15.75">
      <c r="A46" s="416"/>
      <c r="B46" s="417"/>
      <c r="C46" s="418"/>
      <c r="D46" s="418"/>
      <c r="E46" s="418"/>
      <c r="F46" s="418"/>
    </row>
    <row r="47" spans="1:6" ht="15.75">
      <c r="A47" s="416"/>
      <c r="B47" s="417"/>
      <c r="C47" s="418"/>
      <c r="D47" s="418"/>
      <c r="E47" s="418"/>
      <c r="F47" s="418"/>
    </row>
    <row r="48" spans="1:6" ht="15.75">
      <c r="A48" s="416"/>
      <c r="B48" s="417"/>
      <c r="C48" s="418"/>
      <c r="D48" s="418"/>
      <c r="E48" s="418"/>
      <c r="F48" s="418"/>
    </row>
    <row r="49" spans="1:6" ht="15.75">
      <c r="A49" s="416"/>
      <c r="B49" s="417"/>
      <c r="C49" s="418"/>
      <c r="D49" s="418"/>
      <c r="E49" s="418"/>
      <c r="F49" s="418"/>
    </row>
    <row r="50" spans="1:6" ht="15.75">
      <c r="A50" s="416"/>
      <c r="B50" s="417"/>
      <c r="C50" s="418"/>
      <c r="D50" s="418"/>
      <c r="E50" s="418"/>
      <c r="F50" s="418"/>
    </row>
    <row r="51" spans="1:6" ht="15.75">
      <c r="A51" s="416"/>
      <c r="B51" s="417"/>
      <c r="C51" s="418"/>
      <c r="D51" s="418"/>
      <c r="E51" s="418"/>
      <c r="F51" s="418"/>
    </row>
    <row r="52" spans="1:6" ht="15.75">
      <c r="A52" s="416"/>
      <c r="B52" s="417"/>
      <c r="C52" s="418"/>
      <c r="D52" s="418"/>
      <c r="E52" s="418"/>
      <c r="F52" s="418"/>
    </row>
    <row r="53" spans="1:6" ht="15.75">
      <c r="A53" s="416"/>
      <c r="B53" s="417"/>
      <c r="C53" s="418"/>
      <c r="D53" s="418"/>
      <c r="E53" s="418"/>
      <c r="F53" s="418"/>
    </row>
    <row r="54" spans="1:6" ht="15.75">
      <c r="A54" s="416"/>
      <c r="B54" s="417"/>
      <c r="C54" s="418"/>
      <c r="D54" s="418"/>
      <c r="E54" s="418"/>
      <c r="F54" s="418"/>
    </row>
    <row r="55" spans="1:6" ht="15.75">
      <c r="A55" s="416"/>
      <c r="B55" s="417"/>
      <c r="C55" s="418"/>
      <c r="D55" s="418"/>
      <c r="E55" s="418"/>
      <c r="F55" s="418"/>
    </row>
    <row r="56" spans="1:6" ht="15.75">
      <c r="A56" s="416"/>
      <c r="B56" s="417"/>
      <c r="C56" s="418"/>
      <c r="D56" s="418"/>
      <c r="E56" s="418"/>
      <c r="F56" s="418"/>
    </row>
    <row r="57" spans="1:6" ht="15.75">
      <c r="A57" s="416"/>
      <c r="B57" s="417"/>
      <c r="C57" s="418"/>
      <c r="D57" s="418"/>
      <c r="E57" s="418"/>
      <c r="F57" s="418"/>
    </row>
    <row r="58" spans="1:6" ht="15.75">
      <c r="A58" s="416"/>
      <c r="B58" s="417"/>
      <c r="C58" s="418"/>
      <c r="D58" s="418"/>
      <c r="E58" s="418"/>
      <c r="F58" s="418"/>
    </row>
    <row r="59" spans="1:6" ht="15.75">
      <c r="A59" s="416"/>
      <c r="B59" s="417"/>
      <c r="C59" s="418"/>
      <c r="D59" s="418"/>
      <c r="E59" s="418"/>
      <c r="F59" s="418"/>
    </row>
    <row r="60" spans="1:6" ht="15.75">
      <c r="A60" s="416"/>
      <c r="B60" s="417"/>
      <c r="C60" s="418"/>
      <c r="D60" s="418"/>
      <c r="E60" s="418"/>
      <c r="F60" s="418"/>
    </row>
    <row r="61" spans="1:6" ht="15.75">
      <c r="A61" s="416"/>
      <c r="B61" s="417"/>
      <c r="C61" s="418"/>
      <c r="D61" s="418"/>
      <c r="E61" s="418"/>
      <c r="F61" s="418"/>
    </row>
    <row r="62" spans="1:6" ht="15.75">
      <c r="A62" s="416"/>
      <c r="B62" s="417"/>
      <c r="C62" s="418"/>
      <c r="D62" s="418"/>
      <c r="E62" s="418"/>
      <c r="F62" s="418"/>
    </row>
    <row r="63" spans="1:6" ht="15.75">
      <c r="A63" s="416"/>
      <c r="B63" s="417"/>
      <c r="C63" s="418"/>
      <c r="D63" s="418"/>
      <c r="E63" s="418"/>
      <c r="F63" s="418"/>
    </row>
    <row r="64" spans="1:6" ht="15.75">
      <c r="A64" s="416"/>
      <c r="B64" s="417"/>
      <c r="C64" s="418"/>
      <c r="D64" s="418"/>
      <c r="E64" s="418"/>
      <c r="F64" s="418"/>
    </row>
    <row r="65" spans="1:6" ht="15.75">
      <c r="A65" s="416"/>
      <c r="B65" s="417"/>
      <c r="C65" s="418"/>
      <c r="D65" s="418"/>
      <c r="E65" s="418"/>
      <c r="F65" s="418"/>
    </row>
    <row r="66" spans="1:6" ht="15.75">
      <c r="A66" s="416"/>
      <c r="B66" s="417"/>
      <c r="C66" s="418"/>
      <c r="D66" s="418"/>
      <c r="E66" s="418"/>
      <c r="F66" s="418"/>
    </row>
    <row r="67" spans="1:6" ht="15.75">
      <c r="A67" s="416"/>
      <c r="B67" s="417"/>
      <c r="C67" s="418"/>
      <c r="D67" s="418"/>
      <c r="E67" s="418"/>
      <c r="F67" s="418"/>
    </row>
    <row r="68" spans="1:6" ht="15.75">
      <c r="A68" s="416"/>
      <c r="B68" s="417"/>
      <c r="C68" s="418"/>
      <c r="D68" s="418"/>
      <c r="E68" s="418"/>
      <c r="F68" s="418"/>
    </row>
    <row r="69" spans="1:6" ht="15.75">
      <c r="A69" s="416"/>
      <c r="B69" s="417"/>
      <c r="C69" s="418"/>
      <c r="D69" s="418"/>
      <c r="E69" s="418"/>
      <c r="F69" s="418"/>
    </row>
    <row r="70" spans="1:6" ht="15.75">
      <c r="A70" s="416"/>
      <c r="B70" s="417"/>
      <c r="C70" s="418"/>
      <c r="D70" s="418"/>
      <c r="E70" s="418"/>
      <c r="F70" s="418"/>
    </row>
    <row r="71" spans="1:6" ht="15.75">
      <c r="A71" s="416"/>
      <c r="B71" s="417"/>
      <c r="C71" s="418"/>
      <c r="D71" s="418"/>
      <c r="E71" s="418"/>
      <c r="F71" s="418"/>
    </row>
    <row r="72" spans="1:6" ht="15.75">
      <c r="A72" s="416"/>
      <c r="B72" s="417"/>
      <c r="C72" s="418"/>
      <c r="D72" s="418"/>
      <c r="E72" s="418"/>
      <c r="F72" s="418"/>
    </row>
    <row r="73" spans="1:6" ht="15.75">
      <c r="A73" s="416"/>
      <c r="B73" s="417"/>
      <c r="C73" s="418"/>
      <c r="D73" s="418"/>
      <c r="E73" s="418"/>
      <c r="F73" s="418"/>
    </row>
    <row r="74" spans="1:6" ht="15.75">
      <c r="A74" s="416"/>
      <c r="B74" s="417"/>
      <c r="C74" s="418"/>
      <c r="D74" s="418"/>
      <c r="E74" s="418"/>
      <c r="F74" s="418"/>
    </row>
    <row r="75" spans="1:6" ht="15.75">
      <c r="A75" s="416"/>
      <c r="B75" s="417"/>
      <c r="C75" s="418"/>
      <c r="D75" s="418"/>
      <c r="E75" s="418"/>
      <c r="F75" s="418"/>
    </row>
    <row r="76" spans="1:6" ht="15.75">
      <c r="A76" s="416"/>
      <c r="B76" s="417"/>
      <c r="C76" s="418"/>
      <c r="D76" s="418"/>
      <c r="E76" s="418"/>
      <c r="F76" s="418"/>
    </row>
    <row r="77" spans="1:6" ht="15.75">
      <c r="A77" s="416"/>
      <c r="B77" s="417"/>
      <c r="C77" s="418"/>
      <c r="D77" s="418"/>
      <c r="E77" s="418"/>
      <c r="F77" s="418"/>
    </row>
    <row r="78" spans="1:6" ht="15.75">
      <c r="A78" s="416"/>
      <c r="B78" s="417"/>
      <c r="C78" s="418"/>
      <c r="D78" s="418"/>
      <c r="E78" s="418"/>
      <c r="F78" s="418"/>
    </row>
    <row r="79" spans="1:6" ht="15.75">
      <c r="A79" s="416"/>
      <c r="B79" s="417"/>
      <c r="C79" s="418"/>
      <c r="D79" s="418"/>
      <c r="E79" s="418"/>
      <c r="F79" s="418"/>
    </row>
    <row r="80" spans="1:6" ht="15.75">
      <c r="A80" s="416"/>
      <c r="B80" s="417"/>
      <c r="C80" s="418"/>
      <c r="D80" s="418"/>
      <c r="E80" s="418"/>
      <c r="F80" s="418"/>
    </row>
    <row r="81" spans="1:6" ht="15.75">
      <c r="A81" s="416"/>
      <c r="B81" s="417"/>
      <c r="C81" s="418"/>
      <c r="D81" s="418"/>
      <c r="E81" s="418"/>
      <c r="F81" s="418"/>
    </row>
    <row r="82" spans="1:6" ht="15.75">
      <c r="A82" s="416"/>
      <c r="B82" s="417"/>
      <c r="C82" s="418"/>
      <c r="D82" s="418"/>
      <c r="E82" s="418"/>
      <c r="F82" s="418"/>
    </row>
    <row r="83" spans="1:6" ht="15.75">
      <c r="A83" s="416"/>
      <c r="B83" s="417"/>
      <c r="C83" s="418"/>
      <c r="D83" s="418"/>
      <c r="E83" s="418"/>
      <c r="F83" s="418"/>
    </row>
    <row r="84" spans="1:6" ht="15.75">
      <c r="A84" s="416"/>
      <c r="B84" s="417"/>
      <c r="C84" s="418"/>
      <c r="D84" s="418"/>
      <c r="E84" s="418"/>
      <c r="F84" s="418"/>
    </row>
    <row r="85" spans="1:6" ht="15.75">
      <c r="A85" s="416"/>
      <c r="B85" s="417"/>
      <c r="C85" s="418"/>
      <c r="D85" s="418"/>
      <c r="E85" s="418"/>
      <c r="F85" s="418"/>
    </row>
    <row r="86" spans="1:6" ht="15.75">
      <c r="A86" s="416"/>
      <c r="B86" s="417"/>
      <c r="C86" s="418"/>
      <c r="D86" s="418"/>
      <c r="E86" s="418"/>
      <c r="F86" s="418"/>
    </row>
    <row r="87" spans="1:6" ht="15.75">
      <c r="A87" s="416"/>
      <c r="B87" s="417"/>
      <c r="C87" s="418"/>
      <c r="D87" s="418"/>
      <c r="E87" s="418"/>
      <c r="F87" s="418"/>
    </row>
    <row r="88" spans="1:6" ht="15.75">
      <c r="A88" s="416"/>
      <c r="B88" s="417"/>
      <c r="C88" s="418"/>
      <c r="D88" s="418"/>
      <c r="E88" s="418"/>
      <c r="F88" s="418"/>
    </row>
    <row r="89" spans="1:6" ht="15.75">
      <c r="A89" s="416"/>
      <c r="B89" s="417"/>
      <c r="C89" s="418"/>
      <c r="D89" s="418"/>
      <c r="E89" s="418"/>
      <c r="F89" s="418"/>
    </row>
    <row r="90" spans="1:6" ht="15.75">
      <c r="A90" s="416"/>
      <c r="B90" s="417"/>
      <c r="C90" s="418"/>
      <c r="D90" s="418"/>
      <c r="E90" s="418"/>
      <c r="F90" s="418"/>
    </row>
    <row r="91" spans="1:6" ht="15.75">
      <c r="A91" s="416"/>
      <c r="B91" s="417"/>
      <c r="C91" s="418"/>
      <c r="D91" s="418"/>
      <c r="E91" s="418"/>
      <c r="F91" s="418"/>
    </row>
    <row r="92" spans="1:6" ht="15.75">
      <c r="A92" s="416"/>
      <c r="B92" s="417"/>
      <c r="C92" s="418"/>
      <c r="D92" s="418"/>
      <c r="E92" s="418"/>
      <c r="F92" s="418"/>
    </row>
    <row r="93" spans="1:6" ht="15.75">
      <c r="A93" s="416"/>
      <c r="B93" s="417"/>
      <c r="C93" s="418"/>
      <c r="D93" s="418"/>
      <c r="E93" s="418"/>
      <c r="F93" s="418"/>
    </row>
    <row r="94" spans="1:6" ht="15.75">
      <c r="A94" s="416"/>
      <c r="B94" s="417"/>
      <c r="C94" s="418"/>
      <c r="D94" s="418"/>
      <c r="E94" s="418"/>
      <c r="F94" s="418"/>
    </row>
    <row r="95" spans="1:6" ht="15.75">
      <c r="A95" s="416"/>
      <c r="B95" s="417"/>
      <c r="C95" s="418"/>
      <c r="D95" s="418"/>
      <c r="E95" s="418"/>
      <c r="F95" s="418"/>
    </row>
    <row r="96" spans="1:6" ht="15.75">
      <c r="A96" s="416"/>
      <c r="B96" s="417"/>
      <c r="C96" s="418"/>
      <c r="D96" s="418"/>
      <c r="E96" s="418"/>
      <c r="F96" s="418"/>
    </row>
    <row r="97" spans="1:6" ht="15.75">
      <c r="A97" s="416"/>
      <c r="B97" s="417"/>
      <c r="C97" s="418"/>
      <c r="D97" s="418"/>
      <c r="E97" s="418"/>
      <c r="F97" s="418"/>
    </row>
    <row r="98" spans="1:6" ht="15.75">
      <c r="A98" s="416"/>
      <c r="B98" s="417"/>
      <c r="C98" s="418"/>
      <c r="D98" s="418"/>
      <c r="E98" s="418"/>
      <c r="F98" s="418"/>
    </row>
    <row r="99" spans="1:6" ht="15.75">
      <c r="A99" s="416"/>
      <c r="B99" s="417"/>
      <c r="C99" s="418"/>
      <c r="D99" s="418"/>
      <c r="E99" s="418"/>
      <c r="F99" s="418"/>
    </row>
    <row r="100" spans="1:6" ht="15.75">
      <c r="A100" s="416"/>
      <c r="B100" s="417"/>
      <c r="C100" s="418"/>
      <c r="D100" s="418"/>
      <c r="E100" s="418"/>
      <c r="F100" s="418"/>
    </row>
    <row r="101" spans="1:6" ht="15.75">
      <c r="A101" s="416"/>
      <c r="B101" s="417"/>
      <c r="C101" s="418"/>
      <c r="D101" s="418"/>
      <c r="E101" s="418"/>
      <c r="F101" s="418"/>
    </row>
    <row r="102" spans="1:6" ht="15.75">
      <c r="A102" s="416"/>
      <c r="B102" s="417"/>
      <c r="C102" s="418"/>
      <c r="D102" s="418"/>
      <c r="E102" s="418"/>
      <c r="F102" s="418"/>
    </row>
    <row r="103" spans="1:6" ht="15.75">
      <c r="A103" s="416"/>
      <c r="B103" s="417"/>
      <c r="C103" s="418"/>
      <c r="D103" s="418"/>
      <c r="E103" s="418"/>
      <c r="F103" s="418"/>
    </row>
    <row r="104" spans="1:6" ht="15.75">
      <c r="A104" s="416"/>
      <c r="B104" s="417"/>
      <c r="C104" s="418"/>
      <c r="D104" s="418"/>
      <c r="E104" s="418"/>
      <c r="F104" s="418"/>
    </row>
    <row r="105" spans="1:6" ht="15.75">
      <c r="A105" s="416"/>
      <c r="B105" s="417"/>
      <c r="C105" s="418"/>
      <c r="D105" s="418"/>
      <c r="E105" s="418"/>
      <c r="F105" s="418"/>
    </row>
    <row r="106" spans="1:6" ht="15.75">
      <c r="A106" s="416"/>
      <c r="B106" s="417"/>
      <c r="C106" s="418"/>
      <c r="D106" s="418"/>
      <c r="E106" s="418"/>
      <c r="F106" s="418"/>
    </row>
    <row r="107" spans="1:6" ht="15.75">
      <c r="A107" s="416"/>
      <c r="B107" s="417"/>
      <c r="C107" s="418"/>
      <c r="D107" s="418"/>
      <c r="E107" s="418"/>
      <c r="F107" s="418"/>
    </row>
    <row r="108" spans="1:6" ht="15.75">
      <c r="A108" s="416"/>
      <c r="B108" s="417"/>
      <c r="C108" s="418"/>
      <c r="D108" s="418"/>
      <c r="E108" s="418"/>
      <c r="F108" s="418"/>
    </row>
    <row r="109" spans="1:6" ht="15.75">
      <c r="A109" s="416"/>
      <c r="B109" s="417"/>
      <c r="C109" s="418"/>
      <c r="D109" s="418"/>
      <c r="E109" s="418"/>
      <c r="F109" s="418"/>
    </row>
    <row r="110" spans="1:6" ht="15.75">
      <c r="A110" s="416"/>
      <c r="B110" s="417"/>
      <c r="C110" s="418"/>
      <c r="D110" s="418"/>
      <c r="E110" s="418"/>
      <c r="F110" s="418"/>
    </row>
    <row r="111" spans="1:6" ht="15.75">
      <c r="A111" s="416"/>
      <c r="B111" s="417"/>
      <c r="C111" s="418"/>
      <c r="D111" s="418"/>
      <c r="E111" s="418"/>
      <c r="F111" s="418"/>
    </row>
    <row r="112" spans="1:6" ht="15.75">
      <c r="A112" s="416"/>
      <c r="B112" s="417"/>
      <c r="C112" s="418"/>
      <c r="D112" s="418"/>
      <c r="E112" s="418"/>
      <c r="F112" s="418"/>
    </row>
    <row r="113" spans="1:6" ht="15.75">
      <c r="A113" s="416"/>
      <c r="B113" s="417"/>
      <c r="C113" s="418"/>
      <c r="D113" s="418"/>
      <c r="E113" s="418"/>
      <c r="F113" s="418"/>
    </row>
    <row r="114" spans="1:6" ht="15.75">
      <c r="A114" s="416"/>
      <c r="B114" s="417"/>
      <c r="C114" s="418"/>
      <c r="D114" s="418"/>
      <c r="E114" s="418"/>
      <c r="F114" s="418"/>
    </row>
    <row r="115" spans="1:6" ht="15.75">
      <c r="A115" s="416"/>
      <c r="B115" s="417"/>
      <c r="C115" s="418"/>
      <c r="D115" s="418"/>
      <c r="E115" s="418"/>
      <c r="F115" s="418"/>
    </row>
    <row r="116" spans="1:6" ht="15.75">
      <c r="A116" s="416"/>
      <c r="B116" s="417"/>
      <c r="C116" s="418"/>
      <c r="D116" s="418"/>
      <c r="E116" s="418"/>
      <c r="F116" s="418"/>
    </row>
    <row r="117" spans="1:6" ht="15.75">
      <c r="A117" s="416"/>
      <c r="B117" s="417"/>
      <c r="C117" s="418"/>
      <c r="D117" s="418"/>
      <c r="E117" s="418"/>
      <c r="F117" s="418"/>
    </row>
    <row r="118" spans="1:6" ht="15.75">
      <c r="A118" s="416"/>
      <c r="B118" s="417"/>
      <c r="C118" s="418"/>
      <c r="D118" s="418"/>
      <c r="E118" s="418"/>
      <c r="F118" s="418"/>
    </row>
    <row r="119" spans="1:6" ht="15.75">
      <c r="A119" s="416"/>
      <c r="B119" s="417"/>
      <c r="C119" s="418"/>
      <c r="D119" s="418"/>
      <c r="E119" s="418"/>
      <c r="F119" s="418"/>
    </row>
    <row r="120" spans="1:6" ht="15.75">
      <c r="A120" s="416"/>
      <c r="B120" s="417"/>
      <c r="C120" s="418"/>
      <c r="D120" s="418"/>
      <c r="E120" s="418"/>
      <c r="F120" s="418"/>
    </row>
    <row r="121" spans="1:6" ht="15.75">
      <c r="A121" s="416"/>
      <c r="B121" s="417"/>
      <c r="C121" s="418"/>
      <c r="D121" s="418"/>
      <c r="E121" s="418"/>
      <c r="F121" s="418"/>
    </row>
    <row r="122" spans="1:6" ht="15.75">
      <c r="A122" s="416"/>
      <c r="B122" s="417"/>
      <c r="C122" s="418"/>
      <c r="D122" s="418"/>
      <c r="E122" s="418"/>
      <c r="F122" s="418"/>
    </row>
    <row r="123" spans="1:6" ht="15.75">
      <c r="A123" s="416"/>
      <c r="B123" s="417"/>
      <c r="C123" s="418"/>
      <c r="D123" s="418"/>
      <c r="E123" s="418"/>
      <c r="F123" s="418"/>
    </row>
    <row r="124" spans="1:6" ht="15.75">
      <c r="A124" s="416"/>
      <c r="B124" s="417"/>
      <c r="C124" s="418"/>
      <c r="D124" s="418"/>
      <c r="E124" s="418"/>
      <c r="F124" s="418"/>
    </row>
    <row r="125" spans="1:6" ht="15.75">
      <c r="A125" s="416"/>
      <c r="B125" s="417"/>
      <c r="C125" s="418"/>
      <c r="D125" s="418"/>
      <c r="E125" s="418"/>
      <c r="F125" s="418"/>
    </row>
    <row r="126" spans="1:6" ht="15.75">
      <c r="A126" s="416"/>
      <c r="B126" s="417"/>
      <c r="C126" s="418"/>
      <c r="D126" s="418"/>
      <c r="E126" s="418"/>
      <c r="F126" s="418"/>
    </row>
    <row r="127" spans="1:6" ht="15.75">
      <c r="A127" s="416"/>
      <c r="B127" s="417"/>
      <c r="C127" s="418"/>
      <c r="D127" s="418"/>
      <c r="E127" s="418"/>
      <c r="F127" s="418"/>
    </row>
    <row r="128" spans="1:6" ht="15.75">
      <c r="A128" s="416"/>
      <c r="B128" s="417"/>
      <c r="C128" s="418"/>
      <c r="D128" s="418"/>
      <c r="E128" s="418"/>
      <c r="F128" s="418"/>
    </row>
    <row r="129" spans="1:6" ht="15.75">
      <c r="A129" s="416"/>
      <c r="B129" s="417"/>
      <c r="C129" s="418"/>
      <c r="D129" s="418"/>
      <c r="E129" s="418"/>
      <c r="F129" s="418"/>
    </row>
    <row r="130" spans="1:6" ht="15.75">
      <c r="A130" s="416"/>
      <c r="B130" s="417"/>
      <c r="C130" s="418"/>
      <c r="D130" s="418"/>
      <c r="E130" s="418"/>
      <c r="F130" s="418"/>
    </row>
    <row r="131" spans="1:6" ht="15.75">
      <c r="A131" s="416"/>
      <c r="B131" s="417"/>
      <c r="C131" s="418"/>
      <c r="D131" s="418"/>
      <c r="E131" s="418"/>
      <c r="F131" s="418"/>
    </row>
    <row r="132" spans="1:6" ht="15.75">
      <c r="A132" s="416"/>
      <c r="B132" s="417"/>
      <c r="C132" s="418"/>
      <c r="D132" s="418"/>
      <c r="E132" s="418"/>
      <c r="F132" s="418"/>
    </row>
    <row r="133" spans="1:6" ht="15.75">
      <c r="A133" s="416"/>
      <c r="B133" s="417"/>
      <c r="C133" s="418"/>
      <c r="D133" s="418"/>
      <c r="E133" s="418"/>
      <c r="F133" s="418"/>
    </row>
    <row r="134" spans="1:6" ht="15.75">
      <c r="A134" s="416"/>
      <c r="B134" s="417"/>
      <c r="C134" s="418"/>
      <c r="D134" s="418"/>
      <c r="E134" s="418"/>
      <c r="F134" s="418"/>
    </row>
    <row r="135" spans="1:6" ht="15.75">
      <c r="A135" s="416"/>
      <c r="B135" s="417"/>
      <c r="C135" s="418"/>
      <c r="D135" s="418"/>
      <c r="E135" s="418"/>
      <c r="F135" s="418"/>
    </row>
    <row r="136" spans="1:6" ht="15.75">
      <c r="A136" s="416"/>
      <c r="B136" s="417"/>
      <c r="C136" s="418"/>
      <c r="D136" s="418"/>
      <c r="E136" s="418"/>
      <c r="F136" s="418"/>
    </row>
    <row r="137" spans="1:6" ht="15.75">
      <c r="A137" s="416"/>
      <c r="B137" s="417"/>
      <c r="C137" s="418"/>
      <c r="D137" s="418"/>
      <c r="E137" s="418"/>
      <c r="F137" s="418"/>
    </row>
    <row r="138" spans="1:6" ht="15.75">
      <c r="A138" s="416"/>
      <c r="B138" s="417"/>
      <c r="C138" s="418"/>
      <c r="D138" s="418"/>
      <c r="E138" s="418"/>
      <c r="F138" s="418"/>
    </row>
    <row r="139" spans="1:6" ht="15.75">
      <c r="A139" s="416"/>
      <c r="B139" s="417"/>
      <c r="C139" s="418"/>
      <c r="D139" s="418"/>
      <c r="E139" s="418"/>
      <c r="F139" s="418"/>
    </row>
    <row r="140" spans="1:6" ht="15.75">
      <c r="A140" s="416"/>
      <c r="B140" s="417"/>
      <c r="C140" s="418"/>
      <c r="D140" s="418"/>
      <c r="E140" s="418"/>
      <c r="F140" s="418"/>
    </row>
    <row r="141" spans="1:6" ht="15.75">
      <c r="A141" s="416"/>
      <c r="B141" s="417"/>
      <c r="C141" s="418"/>
      <c r="D141" s="418"/>
      <c r="E141" s="418"/>
      <c r="F141" s="418"/>
    </row>
    <row r="142" spans="1:6" ht="15.75">
      <c r="A142" s="416"/>
      <c r="B142" s="417"/>
      <c r="C142" s="418"/>
      <c r="D142" s="418"/>
      <c r="E142" s="418"/>
      <c r="F142" s="418"/>
    </row>
    <row r="143" spans="1:6" ht="15.75">
      <c r="A143" s="416"/>
      <c r="B143" s="417"/>
      <c r="C143" s="418"/>
      <c r="D143" s="418"/>
      <c r="E143" s="418"/>
      <c r="F143" s="418"/>
    </row>
    <row r="144" spans="1:6" ht="15.75">
      <c r="A144" s="416"/>
      <c r="B144" s="417"/>
      <c r="C144" s="418"/>
      <c r="D144" s="418"/>
      <c r="E144" s="418"/>
      <c r="F144" s="418"/>
    </row>
    <row r="145" spans="1:6" ht="15.75">
      <c r="A145" s="416"/>
      <c r="B145" s="417"/>
      <c r="C145" s="418"/>
      <c r="D145" s="418"/>
      <c r="E145" s="418"/>
      <c r="F145" s="418"/>
    </row>
    <row r="146" spans="1:6" ht="15.75">
      <c r="A146" s="416"/>
      <c r="B146" s="417"/>
      <c r="C146" s="418"/>
      <c r="D146" s="418"/>
      <c r="E146" s="418"/>
      <c r="F146" s="418"/>
    </row>
    <row r="147" spans="1:6" ht="15.75">
      <c r="A147" s="416"/>
      <c r="B147" s="417"/>
      <c r="C147" s="418"/>
      <c r="D147" s="418"/>
      <c r="E147" s="418"/>
      <c r="F147" s="418"/>
    </row>
    <row r="148" spans="1:6" ht="15.75">
      <c r="A148" s="416"/>
      <c r="B148" s="417"/>
      <c r="C148" s="418"/>
      <c r="D148" s="418"/>
      <c r="E148" s="418"/>
      <c r="F148" s="418"/>
    </row>
    <row r="149" spans="1:6" ht="15.75">
      <c r="A149" s="416"/>
      <c r="B149" s="417"/>
      <c r="C149" s="418"/>
      <c r="D149" s="418"/>
      <c r="E149" s="418"/>
      <c r="F149" s="418"/>
    </row>
    <row r="150" spans="1:6" ht="15.75">
      <c r="A150" s="416"/>
      <c r="B150" s="417"/>
      <c r="C150" s="418"/>
      <c r="D150" s="418"/>
      <c r="E150" s="418"/>
      <c r="F150" s="418"/>
    </row>
    <row r="151" spans="1:6" ht="15.75">
      <c r="A151" s="416"/>
      <c r="B151" s="417"/>
      <c r="C151" s="418"/>
      <c r="D151" s="418"/>
      <c r="E151" s="418"/>
      <c r="F151" s="418"/>
    </row>
    <row r="152" spans="1:6" ht="15.75">
      <c r="A152" s="416"/>
      <c r="B152" s="417"/>
      <c r="C152" s="418"/>
      <c r="D152" s="418"/>
      <c r="E152" s="418"/>
      <c r="F152" s="418"/>
    </row>
    <row r="153" spans="1:6" ht="15.75">
      <c r="A153" s="416"/>
      <c r="B153" s="417"/>
      <c r="C153" s="418"/>
      <c r="D153" s="418"/>
      <c r="E153" s="418"/>
      <c r="F153" s="418"/>
    </row>
    <row r="154" spans="1:6" ht="15.75">
      <c r="A154" s="416"/>
      <c r="B154" s="417"/>
      <c r="C154" s="418"/>
      <c r="D154" s="418"/>
      <c r="E154" s="418"/>
      <c r="F154" s="418"/>
    </row>
    <row r="155" spans="1:6" ht="15.75">
      <c r="A155" s="416"/>
      <c r="B155" s="417"/>
      <c r="C155" s="418"/>
      <c r="D155" s="418"/>
      <c r="E155" s="418"/>
      <c r="F155" s="418"/>
    </row>
    <row r="156" spans="1:6" ht="15.75">
      <c r="A156" s="416"/>
      <c r="B156" s="417"/>
      <c r="C156" s="418"/>
      <c r="D156" s="418"/>
      <c r="E156" s="418"/>
      <c r="F156" s="418"/>
    </row>
    <row r="157" spans="1:6" ht="15.75">
      <c r="A157" s="416"/>
      <c r="B157" s="417"/>
      <c r="C157" s="418"/>
      <c r="D157" s="418"/>
      <c r="E157" s="418"/>
      <c r="F157" s="418"/>
    </row>
    <row r="158" spans="1:6" ht="15.75">
      <c r="A158" s="416"/>
      <c r="B158" s="417"/>
      <c r="C158" s="418"/>
      <c r="D158" s="418"/>
      <c r="E158" s="418"/>
      <c r="F158" s="418"/>
    </row>
    <row r="159" spans="1:6" ht="15.75">
      <c r="A159" s="416"/>
      <c r="B159" s="417"/>
      <c r="C159" s="418"/>
      <c r="D159" s="418"/>
      <c r="E159" s="418"/>
      <c r="F159" s="418"/>
    </row>
    <row r="160" spans="1:6" ht="15.75">
      <c r="A160" s="416"/>
      <c r="B160" s="417"/>
      <c r="C160" s="418"/>
      <c r="D160" s="418"/>
      <c r="E160" s="418"/>
      <c r="F160" s="418"/>
    </row>
    <row r="161" spans="1:6" ht="15.75">
      <c r="A161" s="416"/>
      <c r="B161" s="417"/>
      <c r="C161" s="418"/>
      <c r="D161" s="418"/>
      <c r="E161" s="418"/>
      <c r="F161" s="418"/>
    </row>
    <row r="162" spans="1:6" ht="15.75">
      <c r="A162" s="416"/>
      <c r="B162" s="417"/>
      <c r="C162" s="418"/>
      <c r="D162" s="418"/>
      <c r="E162" s="418"/>
      <c r="F162" s="418"/>
    </row>
    <row r="163" spans="1:6" ht="15.75">
      <c r="A163" s="416"/>
      <c r="B163" s="417"/>
      <c r="C163" s="418"/>
      <c r="D163" s="418"/>
      <c r="E163" s="418"/>
      <c r="F163" s="418"/>
    </row>
    <row r="164" spans="1:6" ht="15.75">
      <c r="A164" s="416"/>
      <c r="B164" s="417"/>
      <c r="C164" s="418"/>
      <c r="D164" s="418"/>
      <c r="E164" s="418"/>
      <c r="F164" s="418"/>
    </row>
    <row r="165" spans="1:6" ht="15.75">
      <c r="A165" s="416"/>
      <c r="B165" s="417"/>
      <c r="C165" s="418"/>
      <c r="D165" s="418"/>
      <c r="E165" s="418"/>
      <c r="F165" s="418"/>
    </row>
    <row r="166" spans="1:6" ht="15.75">
      <c r="A166" s="416"/>
      <c r="B166" s="417"/>
      <c r="C166" s="418"/>
      <c r="D166" s="418"/>
      <c r="E166" s="418"/>
      <c r="F166" s="418"/>
    </row>
    <row r="167" spans="1:6" ht="15.75">
      <c r="A167" s="416"/>
      <c r="B167" s="417"/>
      <c r="C167" s="418"/>
      <c r="D167" s="418"/>
      <c r="E167" s="418"/>
      <c r="F167" s="418"/>
    </row>
    <row r="168" spans="1:6" ht="15.75">
      <c r="A168" s="416"/>
      <c r="B168" s="417"/>
      <c r="C168" s="418"/>
      <c r="D168" s="418"/>
      <c r="E168" s="418"/>
      <c r="F168" s="418"/>
    </row>
    <row r="169" spans="1:6" ht="15.75">
      <c r="A169" s="416"/>
      <c r="B169" s="417"/>
      <c r="C169" s="418"/>
      <c r="D169" s="418"/>
      <c r="E169" s="418"/>
      <c r="F169" s="418"/>
    </row>
    <row r="170" spans="1:6" ht="15.75">
      <c r="A170" s="416"/>
      <c r="B170" s="417"/>
      <c r="C170" s="418"/>
      <c r="D170" s="418"/>
      <c r="E170" s="418"/>
      <c r="F170" s="418"/>
    </row>
    <row r="171" spans="1:6" ht="15.75">
      <c r="A171" s="416"/>
      <c r="B171" s="417"/>
      <c r="C171" s="418"/>
      <c r="D171" s="418"/>
      <c r="E171" s="418"/>
      <c r="F171" s="418"/>
    </row>
    <row r="172" spans="1:6" ht="15.75">
      <c r="A172" s="416"/>
      <c r="B172" s="417"/>
      <c r="C172" s="418"/>
      <c r="D172" s="418"/>
      <c r="E172" s="418"/>
      <c r="F172" s="418"/>
    </row>
    <row r="173" spans="1:6" ht="15.75">
      <c r="A173" s="416"/>
      <c r="B173" s="417"/>
      <c r="C173" s="418"/>
      <c r="D173" s="418"/>
      <c r="E173" s="418"/>
      <c r="F173" s="418"/>
    </row>
    <row r="174" spans="1:6" ht="15.75">
      <c r="A174" s="416"/>
      <c r="B174" s="417"/>
      <c r="C174" s="418"/>
      <c r="D174" s="418"/>
      <c r="E174" s="418"/>
      <c r="F174" s="418"/>
    </row>
    <row r="175" spans="1:6" ht="15.75">
      <c r="A175" s="416"/>
      <c r="B175" s="417"/>
      <c r="C175" s="418"/>
      <c r="D175" s="418"/>
      <c r="E175" s="418"/>
      <c r="F175" s="418"/>
    </row>
    <row r="176" spans="1:6" ht="15.75">
      <c r="A176" s="416"/>
      <c r="B176" s="417"/>
      <c r="C176" s="418"/>
      <c r="D176" s="418"/>
      <c r="E176" s="418"/>
      <c r="F176" s="418"/>
    </row>
    <row r="177" spans="1:6" ht="15.75">
      <c r="A177" s="416"/>
      <c r="B177" s="417"/>
      <c r="C177" s="418"/>
      <c r="D177" s="418"/>
      <c r="E177" s="418"/>
      <c r="F177" s="418"/>
    </row>
    <row r="178" spans="1:6" ht="15.75">
      <c r="A178" s="416"/>
      <c r="B178" s="417"/>
      <c r="C178" s="418"/>
      <c r="D178" s="418"/>
      <c r="E178" s="418"/>
      <c r="F178" s="418"/>
    </row>
    <row r="179" spans="1:6" ht="15.75">
      <c r="A179" s="416"/>
      <c r="B179" s="417"/>
      <c r="C179" s="418"/>
      <c r="D179" s="418"/>
      <c r="E179" s="418"/>
      <c r="F179" s="418"/>
    </row>
    <row r="180" spans="1:6" ht="15.75">
      <c r="A180" s="416"/>
      <c r="B180" s="417"/>
      <c r="C180" s="418"/>
      <c r="D180" s="418"/>
      <c r="E180" s="418"/>
      <c r="F180" s="418"/>
    </row>
    <row r="181" spans="1:6" ht="15.75">
      <c r="A181" s="416"/>
      <c r="B181" s="417"/>
      <c r="C181" s="418"/>
      <c r="D181" s="418"/>
      <c r="E181" s="418"/>
      <c r="F181" s="418"/>
    </row>
    <row r="182" spans="1:6" ht="15.75">
      <c r="A182" s="416"/>
      <c r="B182" s="417"/>
      <c r="C182" s="418"/>
      <c r="D182" s="418"/>
      <c r="E182" s="418"/>
      <c r="F182" s="418"/>
    </row>
    <row r="183" spans="1:6" ht="15.75">
      <c r="A183" s="416"/>
      <c r="B183" s="417"/>
      <c r="C183" s="418"/>
      <c r="D183" s="418"/>
      <c r="E183" s="418"/>
      <c r="F183" s="418"/>
    </row>
    <row r="184" spans="1:6" ht="15.75">
      <c r="A184" s="416"/>
      <c r="B184" s="417"/>
      <c r="C184" s="418"/>
      <c r="D184" s="418"/>
      <c r="E184" s="418"/>
      <c r="F184" s="418"/>
    </row>
    <row r="185" spans="1:6" ht="15.75">
      <c r="A185" s="416"/>
      <c r="B185" s="417"/>
      <c r="C185" s="418"/>
      <c r="D185" s="418"/>
      <c r="E185" s="418"/>
      <c r="F185" s="418"/>
    </row>
    <row r="186" spans="1:6" ht="15.75">
      <c r="A186" s="416"/>
      <c r="B186" s="417"/>
      <c r="C186" s="418"/>
      <c r="D186" s="418"/>
      <c r="E186" s="418"/>
      <c r="F186" s="418"/>
    </row>
    <row r="187" spans="1:6" ht="15.75">
      <c r="A187" s="416"/>
      <c r="B187" s="417"/>
      <c r="C187" s="418"/>
      <c r="D187" s="418"/>
      <c r="E187" s="418"/>
      <c r="F187" s="418"/>
    </row>
    <row r="188" spans="1:6" ht="15.75">
      <c r="A188" s="416"/>
      <c r="B188" s="417"/>
      <c r="C188" s="418"/>
      <c r="D188" s="418"/>
      <c r="E188" s="418"/>
      <c r="F188" s="418"/>
    </row>
    <row r="189" spans="1:6" ht="15.75">
      <c r="A189" s="416"/>
      <c r="B189" s="417"/>
      <c r="C189" s="418"/>
      <c r="D189" s="418"/>
      <c r="E189" s="418"/>
      <c r="F189" s="418"/>
    </row>
    <row r="190" spans="1:6" ht="15.75">
      <c r="A190" s="416"/>
      <c r="B190" s="417"/>
      <c r="C190" s="418"/>
      <c r="D190" s="418"/>
      <c r="E190" s="418"/>
      <c r="F190" s="418"/>
    </row>
    <row r="191" spans="1:6" ht="15.75">
      <c r="A191" s="416"/>
      <c r="B191" s="417"/>
      <c r="C191" s="418"/>
      <c r="D191" s="418"/>
      <c r="E191" s="418"/>
      <c r="F191" s="418"/>
    </row>
    <row r="192" spans="1:6" ht="15.75">
      <c r="A192" s="416"/>
      <c r="B192" s="417"/>
      <c r="C192" s="418"/>
      <c r="D192" s="418"/>
      <c r="E192" s="418"/>
      <c r="F192" s="418"/>
    </row>
    <row r="193" spans="1:6" ht="15.75">
      <c r="A193" s="416"/>
      <c r="B193" s="417"/>
      <c r="C193" s="418"/>
      <c r="D193" s="418"/>
      <c r="E193" s="418"/>
      <c r="F193" s="418"/>
    </row>
    <row r="194" spans="1:6" ht="15.75">
      <c r="A194" s="416"/>
      <c r="B194" s="417"/>
      <c r="C194" s="418"/>
      <c r="D194" s="418"/>
      <c r="E194" s="418"/>
      <c r="F194" s="418"/>
    </row>
    <row r="195" spans="1:6" ht="15.75">
      <c r="A195" s="416"/>
      <c r="B195" s="417"/>
      <c r="C195" s="418"/>
      <c r="D195" s="418"/>
      <c r="E195" s="418"/>
      <c r="F195" s="418"/>
    </row>
    <row r="196" spans="1:6" ht="15.75">
      <c r="A196" s="416"/>
      <c r="B196" s="417"/>
      <c r="C196" s="418"/>
      <c r="D196" s="418"/>
      <c r="E196" s="418"/>
      <c r="F196" s="418"/>
    </row>
    <row r="197" spans="1:6" ht="15.75">
      <c r="A197" s="416"/>
      <c r="B197" s="417"/>
      <c r="C197" s="418"/>
      <c r="D197" s="418"/>
      <c r="E197" s="418"/>
      <c r="F197" s="418"/>
    </row>
    <row r="198" spans="1:6" ht="15.75">
      <c r="A198" s="416"/>
      <c r="B198" s="417"/>
      <c r="C198" s="418"/>
      <c r="D198" s="418"/>
      <c r="E198" s="418"/>
      <c r="F198" s="418"/>
    </row>
    <row r="199" spans="1:6" ht="15.75">
      <c r="A199" s="416"/>
      <c r="B199" s="417"/>
      <c r="C199" s="418"/>
      <c r="D199" s="418"/>
      <c r="E199" s="418"/>
      <c r="F199" s="418"/>
    </row>
    <row r="200" spans="1:6" ht="15.75">
      <c r="A200" s="416"/>
      <c r="B200" s="417"/>
      <c r="C200" s="418"/>
      <c r="D200" s="418"/>
      <c r="E200" s="418"/>
      <c r="F200" s="418"/>
    </row>
    <row r="201" spans="1:6" ht="15.75">
      <c r="A201" s="416"/>
      <c r="B201" s="417"/>
      <c r="C201" s="418"/>
      <c r="D201" s="418"/>
      <c r="E201" s="418"/>
      <c r="F201" s="418"/>
    </row>
    <row r="202" spans="1:6" ht="15.75">
      <c r="A202" s="416"/>
      <c r="B202" s="417"/>
      <c r="C202" s="418"/>
      <c r="D202" s="418"/>
      <c r="E202" s="418"/>
      <c r="F202" s="418"/>
    </row>
    <row r="203" spans="1:6" ht="15.75">
      <c r="A203" s="416"/>
      <c r="B203" s="417"/>
      <c r="C203" s="418"/>
      <c r="D203" s="418"/>
      <c r="E203" s="418"/>
      <c r="F203" s="418"/>
    </row>
    <row r="204" spans="1:6" ht="15.75">
      <c r="A204" s="416"/>
      <c r="B204" s="417"/>
      <c r="C204" s="418"/>
      <c r="D204" s="418"/>
      <c r="E204" s="418"/>
      <c r="F204" s="418"/>
    </row>
    <row r="205" spans="1:6" ht="15.75">
      <c r="A205" s="416"/>
      <c r="B205" s="417"/>
      <c r="C205" s="418"/>
      <c r="D205" s="418"/>
      <c r="E205" s="418"/>
      <c r="F205" s="418"/>
    </row>
    <row r="206" spans="1:6" ht="15.75">
      <c r="A206" s="416"/>
      <c r="B206" s="417"/>
      <c r="C206" s="418"/>
      <c r="D206" s="418"/>
      <c r="E206" s="418"/>
      <c r="F206" s="418"/>
    </row>
    <row r="207" spans="1:6" ht="15.75">
      <c r="A207" s="416"/>
      <c r="B207" s="417"/>
      <c r="C207" s="418"/>
      <c r="D207" s="418"/>
      <c r="E207" s="418"/>
      <c r="F207" s="418"/>
    </row>
    <row r="208" spans="1:6" ht="15.75">
      <c r="A208" s="416"/>
      <c r="B208" s="417"/>
      <c r="C208" s="418"/>
      <c r="D208" s="418"/>
      <c r="E208" s="418"/>
      <c r="F208" s="418"/>
    </row>
    <row r="209" spans="1:6" ht="15.75">
      <c r="A209" s="416"/>
      <c r="B209" s="417"/>
      <c r="C209" s="418"/>
      <c r="D209" s="418"/>
      <c r="E209" s="418"/>
      <c r="F209" s="418"/>
    </row>
    <row r="210" spans="1:6" ht="15.75">
      <c r="A210" s="416"/>
      <c r="B210" s="417"/>
      <c r="C210" s="418"/>
      <c r="D210" s="418"/>
      <c r="E210" s="418"/>
      <c r="F210" s="418"/>
    </row>
    <row r="211" spans="1:6" ht="15.75">
      <c r="A211" s="416"/>
      <c r="B211" s="417"/>
      <c r="C211" s="418"/>
      <c r="D211" s="418"/>
      <c r="E211" s="418"/>
      <c r="F211" s="418"/>
    </row>
    <row r="212" spans="1:6" ht="15.75">
      <c r="A212" s="416"/>
      <c r="B212" s="417"/>
      <c r="C212" s="418"/>
      <c r="D212" s="418"/>
      <c r="E212" s="418"/>
      <c r="F212" s="418"/>
    </row>
    <row r="213" spans="1:6" ht="15.75">
      <c r="A213" s="416"/>
      <c r="B213" s="417"/>
      <c r="C213" s="418"/>
      <c r="D213" s="418"/>
      <c r="E213" s="418"/>
      <c r="F213" s="418"/>
    </row>
    <row r="214" spans="1:6" ht="15.75">
      <c r="A214" s="416"/>
      <c r="B214" s="417"/>
      <c r="C214" s="418"/>
      <c r="D214" s="418"/>
      <c r="E214" s="418"/>
      <c r="F214" s="418"/>
    </row>
    <row r="215" spans="1:6" ht="15.75">
      <c r="A215" s="416"/>
      <c r="B215" s="417"/>
      <c r="C215" s="418"/>
      <c r="D215" s="418"/>
      <c r="E215" s="418"/>
      <c r="F215" s="418"/>
    </row>
    <row r="216" spans="1:6" ht="15.75">
      <c r="A216" s="416"/>
      <c r="B216" s="417"/>
      <c r="C216" s="418"/>
      <c r="D216" s="418"/>
      <c r="E216" s="418"/>
      <c r="F216" s="418"/>
    </row>
    <row r="217" spans="1:6" ht="15.75">
      <c r="A217" s="416"/>
      <c r="B217" s="417"/>
      <c r="C217" s="418"/>
      <c r="D217" s="418"/>
      <c r="E217" s="418"/>
      <c r="F217" s="418"/>
    </row>
    <row r="218" spans="1:6" ht="15.75">
      <c r="A218" s="416"/>
      <c r="B218" s="417"/>
      <c r="C218" s="418"/>
      <c r="D218" s="418"/>
      <c r="E218" s="418"/>
      <c r="F218" s="418"/>
    </row>
    <row r="219" spans="1:6" ht="15.75">
      <c r="A219" s="416"/>
      <c r="B219" s="417"/>
      <c r="C219" s="418"/>
      <c r="D219" s="418"/>
      <c r="E219" s="418"/>
      <c r="F219" s="418"/>
    </row>
    <row r="220" spans="1:6" ht="15.75">
      <c r="A220" s="416"/>
      <c r="B220" s="417"/>
      <c r="C220" s="418"/>
      <c r="D220" s="418"/>
      <c r="E220" s="418"/>
      <c r="F220" s="418"/>
    </row>
    <row r="221" spans="1:6" ht="15.75">
      <c r="A221" s="416"/>
      <c r="B221" s="417"/>
      <c r="C221" s="418"/>
      <c r="D221" s="418"/>
      <c r="E221" s="418"/>
      <c r="F221" s="418"/>
    </row>
    <row r="222" spans="1:6" ht="15.75">
      <c r="A222" s="416"/>
      <c r="B222" s="417"/>
      <c r="C222" s="418"/>
      <c r="D222" s="418"/>
      <c r="E222" s="418"/>
      <c r="F222" s="418"/>
    </row>
    <row r="223" spans="1:6" ht="15.75">
      <c r="A223" s="416"/>
      <c r="B223" s="417"/>
      <c r="C223" s="418"/>
      <c r="D223" s="418"/>
      <c r="E223" s="418"/>
      <c r="F223" s="418"/>
    </row>
    <row r="224" spans="1:6" ht="15.75">
      <c r="A224" s="416"/>
      <c r="B224" s="417"/>
      <c r="C224" s="418"/>
      <c r="D224" s="418"/>
      <c r="E224" s="418"/>
      <c r="F224" s="418"/>
    </row>
    <row r="225" spans="1:6" ht="15.75">
      <c r="A225" s="416"/>
      <c r="B225" s="417"/>
      <c r="C225" s="418"/>
      <c r="D225" s="418"/>
      <c r="E225" s="418"/>
      <c r="F225" s="418"/>
    </row>
    <row r="226" spans="1:6" ht="15.75">
      <c r="A226" s="416"/>
      <c r="B226" s="417"/>
      <c r="C226" s="418"/>
      <c r="D226" s="418"/>
      <c r="E226" s="418"/>
      <c r="F226" s="418"/>
    </row>
    <row r="227" spans="1:6" ht="15.75">
      <c r="A227" s="416"/>
      <c r="B227" s="417"/>
      <c r="C227" s="418"/>
      <c r="D227" s="418"/>
      <c r="E227" s="418"/>
      <c r="F227" s="418"/>
    </row>
    <row r="228" spans="1:6" ht="15.75">
      <c r="A228" s="416"/>
      <c r="B228" s="417"/>
      <c r="C228" s="418"/>
      <c r="D228" s="418"/>
      <c r="E228" s="418"/>
      <c r="F228" s="418"/>
    </row>
    <row r="229" spans="1:6" ht="15.75">
      <c r="A229" s="416"/>
      <c r="B229" s="417"/>
      <c r="C229" s="418"/>
      <c r="D229" s="418"/>
      <c r="E229" s="418"/>
      <c r="F229" s="418"/>
    </row>
    <row r="230" spans="1:6" ht="15.75">
      <c r="A230" s="416"/>
      <c r="B230" s="417"/>
      <c r="C230" s="418"/>
      <c r="D230" s="418"/>
      <c r="E230" s="418"/>
      <c r="F230" s="418"/>
    </row>
    <row r="231" spans="1:6" ht="15.75">
      <c r="A231" s="416"/>
      <c r="B231" s="417"/>
      <c r="C231" s="418"/>
      <c r="D231" s="418"/>
      <c r="E231" s="418"/>
      <c r="F231" s="418"/>
    </row>
    <row r="232" spans="1:6" ht="15.75">
      <c r="A232" s="416"/>
      <c r="B232" s="417"/>
      <c r="C232" s="418"/>
      <c r="D232" s="418"/>
      <c r="E232" s="418"/>
      <c r="F232" s="418"/>
    </row>
    <row r="233" spans="1:6" ht="15.75">
      <c r="A233" s="416"/>
      <c r="B233" s="417"/>
      <c r="C233" s="418"/>
      <c r="D233" s="418"/>
      <c r="E233" s="418"/>
      <c r="F233" s="418"/>
    </row>
    <row r="234" spans="1:6" ht="15.75">
      <c r="A234" s="416"/>
      <c r="B234" s="417"/>
      <c r="C234" s="418"/>
      <c r="D234" s="418"/>
      <c r="E234" s="418"/>
      <c r="F234" s="418"/>
    </row>
    <row r="235" spans="1:6" ht="15.75">
      <c r="A235" s="416"/>
      <c r="B235" s="417"/>
      <c r="C235" s="418"/>
      <c r="D235" s="418"/>
      <c r="E235" s="418"/>
      <c r="F235" s="418"/>
    </row>
    <row r="236" spans="1:6" ht="15.75">
      <c r="A236" s="416"/>
      <c r="B236" s="417"/>
      <c r="C236" s="418"/>
      <c r="D236" s="418"/>
      <c r="E236" s="418"/>
      <c r="F236" s="418"/>
    </row>
    <row r="237" spans="1:6" ht="15.75">
      <c r="A237" s="416"/>
      <c r="B237" s="417"/>
      <c r="C237" s="418"/>
      <c r="D237" s="418"/>
      <c r="E237" s="418"/>
      <c r="F237" s="418"/>
    </row>
    <row r="238" spans="1:6" ht="15.75">
      <c r="A238" s="416"/>
      <c r="B238" s="417"/>
      <c r="C238" s="418"/>
      <c r="D238" s="418"/>
      <c r="E238" s="418"/>
      <c r="F238" s="418"/>
    </row>
    <row r="239" spans="1:6" ht="15.75">
      <c r="A239" s="416"/>
      <c r="B239" s="417"/>
      <c r="C239" s="418"/>
      <c r="D239" s="418"/>
      <c r="E239" s="418"/>
      <c r="F239" s="418"/>
    </row>
    <row r="240" spans="1:6" ht="15.75">
      <c r="A240" s="416"/>
      <c r="B240" s="417"/>
      <c r="C240" s="418"/>
      <c r="D240" s="418"/>
      <c r="E240" s="418"/>
      <c r="F240" s="418"/>
    </row>
    <row r="241" spans="1:6" ht="15.75">
      <c r="A241" s="416"/>
      <c r="B241" s="417"/>
      <c r="C241" s="418"/>
      <c r="D241" s="418"/>
      <c r="E241" s="418"/>
      <c r="F241" s="418"/>
    </row>
    <row r="242" spans="1:6" ht="15.75">
      <c r="A242" s="416"/>
      <c r="B242" s="417"/>
      <c r="C242" s="418"/>
      <c r="D242" s="418"/>
      <c r="E242" s="418"/>
      <c r="F242" s="418"/>
    </row>
    <row r="243" spans="1:6" ht="15.75">
      <c r="A243" s="416"/>
      <c r="B243" s="417"/>
      <c r="C243" s="418"/>
      <c r="D243" s="418"/>
      <c r="E243" s="418"/>
      <c r="F243" s="418"/>
    </row>
    <row r="244" spans="1:6" ht="15.75">
      <c r="A244" s="416"/>
      <c r="B244" s="417"/>
      <c r="C244" s="418"/>
      <c r="D244" s="418"/>
      <c r="E244" s="418"/>
      <c r="F244" s="418"/>
    </row>
    <row r="245" spans="1:6" ht="15.75">
      <c r="A245" s="416"/>
      <c r="B245" s="417"/>
      <c r="C245" s="418"/>
      <c r="D245" s="418"/>
      <c r="E245" s="418"/>
      <c r="F245" s="418"/>
    </row>
    <row r="246" spans="1:6" ht="15.75">
      <c r="A246" s="416"/>
      <c r="B246" s="417"/>
      <c r="C246" s="418"/>
      <c r="D246" s="418"/>
      <c r="E246" s="418"/>
      <c r="F246" s="418"/>
    </row>
    <row r="247" spans="1:6" ht="15.75">
      <c r="A247" s="416"/>
      <c r="B247" s="417"/>
      <c r="C247" s="418"/>
      <c r="D247" s="418"/>
      <c r="E247" s="418"/>
      <c r="F247" s="418"/>
    </row>
    <row r="248" spans="1:6" ht="15.75">
      <c r="A248" s="416"/>
      <c r="B248" s="417"/>
      <c r="C248" s="418"/>
      <c r="D248" s="418"/>
      <c r="E248" s="418"/>
      <c r="F248" s="418"/>
    </row>
    <row r="249" spans="1:6" ht="15.75">
      <c r="A249" s="416"/>
      <c r="B249" s="417"/>
      <c r="C249" s="418"/>
      <c r="D249" s="418"/>
      <c r="E249" s="418"/>
      <c r="F249" s="418"/>
    </row>
    <row r="250" spans="1:6" ht="15.75">
      <c r="A250" s="416"/>
      <c r="B250" s="417"/>
      <c r="C250" s="418"/>
      <c r="D250" s="418"/>
      <c r="E250" s="418"/>
      <c r="F250" s="418"/>
    </row>
    <row r="251" spans="1:6" ht="15.75">
      <c r="A251" s="416"/>
      <c r="B251" s="417"/>
      <c r="C251" s="418"/>
      <c r="D251" s="418"/>
      <c r="E251" s="418"/>
      <c r="F251" s="418"/>
    </row>
    <row r="252" spans="1:6" ht="15.75">
      <c r="A252" s="416"/>
      <c r="B252" s="417"/>
      <c r="C252" s="418"/>
      <c r="D252" s="418"/>
      <c r="E252" s="418"/>
      <c r="F252" s="418"/>
    </row>
    <row r="253" spans="1:6" ht="15.75">
      <c r="A253" s="416"/>
      <c r="B253" s="417"/>
      <c r="C253" s="418"/>
      <c r="D253" s="418"/>
      <c r="E253" s="418"/>
      <c r="F253" s="418"/>
    </row>
    <row r="254" spans="1:6" ht="15.75">
      <c r="A254" s="416"/>
      <c r="B254" s="417"/>
      <c r="C254" s="418"/>
      <c r="D254" s="418"/>
      <c r="E254" s="418"/>
      <c r="F254" s="418"/>
    </row>
    <row r="255" spans="1:6" ht="15.75">
      <c r="A255" s="416"/>
      <c r="B255" s="417"/>
      <c r="C255" s="418"/>
      <c r="D255" s="418"/>
      <c r="E255" s="418"/>
      <c r="F255" s="418"/>
    </row>
    <row r="256" spans="1:6" ht="15.75">
      <c r="A256" s="416"/>
      <c r="B256" s="417"/>
      <c r="C256" s="418"/>
      <c r="D256" s="418"/>
      <c r="E256" s="418"/>
      <c r="F256" s="418"/>
    </row>
    <row r="257" spans="1:6" ht="15.75">
      <c r="A257" s="416"/>
      <c r="B257" s="417"/>
      <c r="C257" s="418"/>
      <c r="D257" s="418"/>
      <c r="E257" s="418"/>
      <c r="F257" s="418"/>
    </row>
    <row r="258" spans="1:6" ht="15.75">
      <c r="A258" s="416"/>
      <c r="B258" s="417"/>
      <c r="C258" s="418"/>
      <c r="D258" s="418"/>
      <c r="E258" s="418"/>
      <c r="F258" s="418"/>
    </row>
    <row r="259" spans="1:6" ht="15.75">
      <c r="A259" s="416"/>
      <c r="B259" s="417"/>
      <c r="C259" s="418"/>
      <c r="D259" s="418"/>
      <c r="E259" s="418"/>
      <c r="F259" s="418"/>
    </row>
    <row r="260" spans="1:6" ht="15.75">
      <c r="A260" s="416"/>
      <c r="B260" s="417"/>
      <c r="C260" s="418"/>
      <c r="D260" s="418"/>
      <c r="E260" s="418"/>
      <c r="F260" s="418"/>
    </row>
    <row r="261" spans="1:6" ht="15.75">
      <c r="A261" s="416"/>
      <c r="B261" s="417"/>
      <c r="C261" s="418"/>
      <c r="D261" s="418"/>
      <c r="E261" s="418"/>
      <c r="F261" s="418"/>
    </row>
    <row r="262" spans="1:6" ht="15.75">
      <c r="A262" s="416"/>
      <c r="B262" s="417"/>
      <c r="C262" s="418"/>
      <c r="D262" s="418"/>
      <c r="E262" s="418"/>
      <c r="F262" s="418"/>
    </row>
    <row r="263" spans="1:6" ht="15.75">
      <c r="A263" s="416"/>
      <c r="B263" s="417"/>
      <c r="C263" s="418"/>
      <c r="D263" s="418"/>
      <c r="E263" s="418"/>
      <c r="F263" s="418"/>
    </row>
    <row r="264" spans="1:6" ht="15.75">
      <c r="A264" s="416"/>
      <c r="B264" s="417"/>
      <c r="C264" s="418"/>
      <c r="D264" s="418"/>
      <c r="E264" s="418"/>
      <c r="F264" s="418"/>
    </row>
    <row r="265" spans="1:6" ht="15.75">
      <c r="A265" s="416"/>
      <c r="B265" s="417"/>
      <c r="C265" s="418"/>
      <c r="D265" s="418"/>
      <c r="E265" s="418"/>
      <c r="F265" s="418"/>
    </row>
    <row r="266" spans="1:6" ht="15.75">
      <c r="A266" s="416"/>
      <c r="B266" s="417"/>
      <c r="C266" s="418"/>
      <c r="D266" s="418"/>
      <c r="E266" s="418"/>
      <c r="F266" s="418"/>
    </row>
    <row r="267" spans="1:6" ht="15.75">
      <c r="A267" s="416"/>
      <c r="B267" s="417"/>
      <c r="C267" s="418"/>
      <c r="D267" s="418"/>
      <c r="E267" s="418"/>
      <c r="F267" s="418"/>
    </row>
    <row r="268" spans="1:6" ht="15.75">
      <c r="A268" s="416"/>
      <c r="B268" s="417"/>
      <c r="C268" s="418"/>
      <c r="D268" s="418"/>
      <c r="E268" s="418"/>
      <c r="F268" s="418"/>
    </row>
    <row r="269" spans="1:6" ht="15.75">
      <c r="A269" s="416"/>
      <c r="B269" s="417"/>
      <c r="C269" s="418"/>
      <c r="D269" s="418"/>
      <c r="E269" s="418"/>
      <c r="F269" s="418"/>
    </row>
    <row r="270" spans="1:6" ht="15.75">
      <c r="A270" s="416"/>
      <c r="B270" s="417"/>
      <c r="C270" s="418"/>
      <c r="D270" s="418"/>
      <c r="E270" s="418"/>
      <c r="F270" s="418"/>
    </row>
    <row r="271" spans="1:6" ht="15.75">
      <c r="A271" s="416"/>
      <c r="B271" s="417"/>
      <c r="C271" s="418"/>
      <c r="D271" s="418"/>
      <c r="E271" s="418"/>
      <c r="F271" s="418"/>
    </row>
    <row r="272" spans="1:6" ht="15.75">
      <c r="A272" s="416"/>
      <c r="B272" s="417"/>
      <c r="C272" s="418"/>
      <c r="D272" s="418"/>
      <c r="E272" s="418"/>
      <c r="F272" s="418"/>
    </row>
    <row r="273" spans="1:6" ht="15.75">
      <c r="A273" s="416"/>
      <c r="B273" s="417"/>
      <c r="C273" s="418"/>
      <c r="D273" s="418"/>
      <c r="E273" s="418"/>
      <c r="F273" s="418"/>
    </row>
    <row r="274" spans="1:6" ht="15.75">
      <c r="A274" s="416"/>
      <c r="B274" s="417"/>
      <c r="C274" s="418"/>
      <c r="D274" s="418"/>
      <c r="E274" s="418"/>
      <c r="F274" s="418"/>
    </row>
    <row r="275" spans="1:6" ht="15.75">
      <c r="A275" s="416"/>
      <c r="B275" s="417"/>
      <c r="C275" s="418"/>
      <c r="D275" s="418"/>
      <c r="E275" s="418"/>
      <c r="F275" s="418"/>
    </row>
    <row r="276" spans="1:6" ht="15.75">
      <c r="A276" s="416"/>
      <c r="B276" s="417"/>
      <c r="C276" s="418"/>
      <c r="D276" s="418"/>
      <c r="E276" s="418"/>
      <c r="F276" s="418"/>
    </row>
    <row r="277" spans="1:6" ht="15.75">
      <c r="A277" s="416"/>
      <c r="B277" s="417"/>
      <c r="C277" s="418"/>
      <c r="D277" s="418"/>
      <c r="E277" s="418"/>
      <c r="F277" s="418"/>
    </row>
    <row r="278" spans="1:6" ht="15.75">
      <c r="A278" s="416"/>
      <c r="B278" s="417"/>
      <c r="C278" s="418"/>
      <c r="D278" s="418"/>
      <c r="E278" s="418"/>
      <c r="F278" s="418"/>
    </row>
    <row r="279" spans="1:6" ht="15.75">
      <c r="A279" s="416"/>
      <c r="B279" s="417"/>
      <c r="C279" s="418"/>
      <c r="D279" s="418"/>
      <c r="E279" s="418"/>
      <c r="F279" s="418"/>
    </row>
    <row r="280" spans="1:6" ht="15.75">
      <c r="A280" s="416"/>
      <c r="B280" s="417"/>
      <c r="C280" s="418"/>
      <c r="D280" s="418"/>
      <c r="E280" s="418"/>
      <c r="F280" s="418"/>
    </row>
    <row r="281" spans="1:6" ht="15.75">
      <c r="A281" s="416"/>
      <c r="B281" s="417"/>
      <c r="C281" s="418"/>
      <c r="D281" s="418"/>
      <c r="E281" s="418"/>
      <c r="F281" s="418"/>
    </row>
    <row r="282" spans="1:6" ht="15.75">
      <c r="A282" s="416"/>
      <c r="B282" s="417"/>
      <c r="C282" s="418"/>
      <c r="D282" s="418"/>
      <c r="E282" s="418"/>
      <c r="F282" s="418"/>
    </row>
    <row r="283" spans="1:6" ht="15.75">
      <c r="A283" s="416"/>
      <c r="B283" s="417"/>
      <c r="C283" s="418"/>
      <c r="D283" s="418"/>
      <c r="E283" s="418"/>
      <c r="F283" s="418"/>
    </row>
    <row r="284" spans="1:6" ht="15.75">
      <c r="A284" s="416"/>
      <c r="B284" s="417"/>
      <c r="C284" s="418"/>
      <c r="D284" s="418"/>
      <c r="E284" s="418"/>
      <c r="F284" s="418"/>
    </row>
    <row r="285" spans="1:6" ht="15.75">
      <c r="A285" s="416"/>
      <c r="B285" s="417"/>
      <c r="C285" s="418"/>
      <c r="D285" s="418"/>
      <c r="E285" s="418"/>
      <c r="F285" s="418"/>
    </row>
    <row r="286" spans="1:6" ht="15.75">
      <c r="A286" s="416"/>
      <c r="B286" s="417"/>
      <c r="C286" s="418"/>
      <c r="D286" s="418"/>
      <c r="E286" s="418"/>
      <c r="F286" s="418"/>
    </row>
    <row r="287" spans="1:6" ht="15.75">
      <c r="A287" s="416"/>
      <c r="B287" s="417"/>
      <c r="C287" s="418"/>
      <c r="D287" s="418"/>
      <c r="E287" s="418"/>
      <c r="F287" s="418"/>
    </row>
    <row r="288" spans="1:6" ht="15.75">
      <c r="A288" s="416"/>
      <c r="B288" s="417"/>
      <c r="C288" s="418"/>
      <c r="D288" s="418"/>
      <c r="E288" s="418"/>
      <c r="F288" s="418"/>
    </row>
    <row r="289" spans="1:6" ht="15.75">
      <c r="A289" s="416"/>
      <c r="B289" s="417"/>
      <c r="C289" s="418"/>
      <c r="D289" s="418"/>
      <c r="E289" s="418"/>
      <c r="F289" s="418"/>
    </row>
    <row r="290" spans="1:6" ht="15.75">
      <c r="A290" s="416"/>
      <c r="B290" s="417"/>
      <c r="C290" s="418"/>
      <c r="D290" s="418"/>
      <c r="E290" s="418"/>
      <c r="F290" s="418"/>
    </row>
    <row r="291" spans="1:6" ht="15.75">
      <c r="A291" s="416"/>
      <c r="B291" s="417"/>
      <c r="C291" s="418"/>
      <c r="D291" s="418"/>
      <c r="E291" s="418"/>
      <c r="F291" s="418"/>
    </row>
    <row r="292" spans="1:6" ht="15.75">
      <c r="A292" s="416"/>
      <c r="B292" s="417"/>
      <c r="C292" s="418"/>
      <c r="D292" s="418"/>
      <c r="E292" s="418"/>
      <c r="F292" s="418"/>
    </row>
    <row r="293" spans="1:6" ht="15.75">
      <c r="A293" s="416"/>
      <c r="B293" s="417"/>
      <c r="C293" s="418"/>
      <c r="D293" s="418"/>
      <c r="E293" s="418"/>
      <c r="F293" s="418"/>
    </row>
    <row r="294" spans="1:6" ht="15.75">
      <c r="A294" s="416"/>
      <c r="B294" s="417"/>
      <c r="C294" s="418"/>
      <c r="D294" s="418"/>
      <c r="E294" s="418"/>
      <c r="F294" s="418"/>
    </row>
    <row r="295" spans="1:6" ht="15.75">
      <c r="A295" s="416"/>
      <c r="B295" s="417"/>
      <c r="C295" s="418"/>
      <c r="D295" s="418"/>
      <c r="E295" s="418"/>
      <c r="F295" s="418"/>
    </row>
    <row r="296" spans="1:6" ht="15.75">
      <c r="A296" s="416"/>
      <c r="B296" s="417"/>
      <c r="C296" s="418"/>
      <c r="D296" s="418"/>
      <c r="E296" s="418"/>
      <c r="F296" s="418"/>
    </row>
    <row r="297" spans="1:6" ht="15.75">
      <c r="A297" s="416"/>
      <c r="B297" s="417"/>
      <c r="C297" s="418"/>
      <c r="D297" s="418"/>
      <c r="E297" s="418"/>
      <c r="F297" s="418"/>
    </row>
    <row r="298" spans="1:6" ht="15.75">
      <c r="A298" s="416"/>
      <c r="B298" s="417"/>
      <c r="C298" s="418"/>
      <c r="D298" s="418"/>
      <c r="E298" s="418"/>
      <c r="F298" s="418"/>
    </row>
    <row r="299" spans="1:6" ht="15.75">
      <c r="A299" s="416"/>
      <c r="B299" s="417"/>
      <c r="C299" s="418"/>
      <c r="D299" s="418"/>
      <c r="E299" s="418"/>
      <c r="F299" s="418"/>
    </row>
    <row r="300" spans="1:6" ht="15.75">
      <c r="A300" s="416"/>
      <c r="B300" s="417"/>
      <c r="C300" s="418"/>
      <c r="D300" s="418"/>
      <c r="E300" s="418"/>
      <c r="F300" s="418"/>
    </row>
    <row r="301" spans="1:6" ht="15.75">
      <c r="A301" s="416"/>
      <c r="B301" s="417"/>
      <c r="C301" s="418"/>
      <c r="D301" s="418"/>
      <c r="E301" s="418"/>
      <c r="F301" s="418"/>
    </row>
    <row r="302" spans="1:6" ht="15.75">
      <c r="A302" s="416"/>
      <c r="B302" s="417"/>
      <c r="C302" s="418"/>
      <c r="D302" s="418"/>
      <c r="E302" s="418"/>
      <c r="F302" s="418"/>
    </row>
    <row r="303" spans="1:6" ht="15.75">
      <c r="A303" s="416"/>
      <c r="B303" s="417"/>
      <c r="C303" s="418"/>
      <c r="D303" s="418"/>
      <c r="E303" s="418"/>
      <c r="F303" s="418"/>
    </row>
    <row r="304" spans="1:6" ht="15.75">
      <c r="A304" s="416"/>
      <c r="B304" s="417"/>
      <c r="C304" s="418"/>
      <c r="D304" s="418"/>
      <c r="E304" s="418"/>
      <c r="F304" s="418"/>
    </row>
    <row r="305" spans="1:6" ht="15.75">
      <c r="A305" s="416"/>
      <c r="B305" s="417"/>
      <c r="C305" s="418"/>
      <c r="D305" s="418"/>
      <c r="E305" s="418"/>
      <c r="F305" s="418"/>
    </row>
    <row r="306" spans="1:6" ht="15.75">
      <c r="A306" s="416"/>
      <c r="B306" s="417"/>
      <c r="C306" s="418"/>
      <c r="D306" s="418"/>
      <c r="E306" s="418"/>
      <c r="F306" s="418"/>
    </row>
    <row r="307" spans="1:6" ht="15.75">
      <c r="A307" s="416"/>
      <c r="B307" s="417"/>
      <c r="C307" s="418"/>
      <c r="D307" s="418"/>
      <c r="E307" s="418"/>
      <c r="F307" s="418"/>
    </row>
    <row r="308" spans="1:6" ht="15.75">
      <c r="A308" s="416"/>
      <c r="B308" s="417"/>
      <c r="C308" s="418"/>
      <c r="D308" s="418"/>
      <c r="E308" s="418"/>
      <c r="F308" s="418"/>
    </row>
    <row r="309" spans="1:6" ht="15.75">
      <c r="A309" s="416"/>
      <c r="B309" s="417"/>
      <c r="C309" s="418"/>
      <c r="D309" s="418"/>
      <c r="E309" s="418"/>
      <c r="F309" s="418"/>
    </row>
    <row r="310" spans="1:6" ht="15.75">
      <c r="A310" s="416"/>
      <c r="B310" s="417"/>
      <c r="C310" s="418"/>
      <c r="D310" s="418"/>
      <c r="E310" s="418"/>
      <c r="F310" s="418"/>
    </row>
    <row r="311" spans="1:6" ht="15.75">
      <c r="A311" s="416"/>
      <c r="B311" s="417"/>
      <c r="C311" s="418"/>
      <c r="D311" s="418"/>
      <c r="E311" s="418"/>
      <c r="F311" s="418"/>
    </row>
    <row r="312" spans="1:6" ht="15.75">
      <c r="A312" s="416"/>
      <c r="B312" s="417"/>
      <c r="C312" s="418"/>
      <c r="D312" s="418"/>
      <c r="E312" s="418"/>
      <c r="F312" s="418"/>
    </row>
    <row r="313" spans="1:6" ht="15.75">
      <c r="A313" s="416"/>
      <c r="B313" s="417"/>
      <c r="C313" s="418"/>
      <c r="D313" s="418"/>
      <c r="E313" s="418"/>
      <c r="F313" s="418"/>
    </row>
    <row r="314" spans="1:6" ht="15.75">
      <c r="A314" s="416"/>
      <c r="B314" s="417"/>
      <c r="C314" s="418"/>
      <c r="D314" s="418"/>
      <c r="E314" s="418"/>
      <c r="F314" s="418"/>
    </row>
    <row r="315" spans="1:6" ht="15.75">
      <c r="A315" s="416"/>
      <c r="B315" s="417"/>
      <c r="C315" s="418"/>
      <c r="D315" s="418"/>
      <c r="E315" s="418"/>
      <c r="F315" s="418"/>
    </row>
    <row r="316" spans="1:6" ht="15.75">
      <c r="A316" s="416"/>
      <c r="B316" s="417"/>
      <c r="C316" s="418"/>
      <c r="D316" s="418"/>
      <c r="E316" s="418"/>
      <c r="F316" s="418"/>
    </row>
    <row r="317" spans="1:6" ht="15.75">
      <c r="A317" s="416"/>
      <c r="B317" s="417"/>
      <c r="C317" s="418"/>
      <c r="D317" s="418"/>
      <c r="E317" s="418"/>
      <c r="F317" s="418"/>
    </row>
    <row r="318" spans="1:6" ht="15.75">
      <c r="A318" s="416"/>
      <c r="B318" s="417"/>
      <c r="C318" s="418"/>
      <c r="D318" s="418"/>
      <c r="E318" s="418"/>
      <c r="F318" s="418"/>
    </row>
    <row r="319" spans="1:6" ht="15.75">
      <c r="A319" s="416"/>
      <c r="B319" s="417"/>
      <c r="C319" s="418"/>
      <c r="D319" s="418"/>
      <c r="E319" s="418"/>
      <c r="F319" s="418"/>
    </row>
    <row r="320" spans="1:6" ht="15.75">
      <c r="A320" s="416"/>
      <c r="B320" s="417"/>
      <c r="C320" s="418"/>
      <c r="D320" s="418"/>
      <c r="E320" s="418"/>
      <c r="F320" s="418"/>
    </row>
    <row r="321" spans="1:6" ht="15.75">
      <c r="A321" s="416"/>
      <c r="B321" s="417"/>
      <c r="C321" s="418"/>
      <c r="D321" s="418"/>
      <c r="E321" s="418"/>
      <c r="F321" s="418"/>
    </row>
    <row r="322" spans="1:6" ht="15.75">
      <c r="A322" s="416"/>
      <c r="B322" s="417"/>
      <c r="C322" s="418"/>
      <c r="D322" s="418"/>
      <c r="E322" s="418"/>
      <c r="F322" s="418"/>
    </row>
    <row r="323" spans="1:6" ht="15.75">
      <c r="A323" s="416"/>
      <c r="B323" s="417"/>
      <c r="C323" s="418"/>
      <c r="D323" s="418"/>
      <c r="E323" s="418"/>
      <c r="F323" s="418"/>
    </row>
    <row r="324" spans="1:6" ht="15.75">
      <c r="A324" s="416"/>
      <c r="B324" s="417"/>
      <c r="C324" s="418"/>
      <c r="D324" s="418"/>
      <c r="E324" s="418"/>
      <c r="F324" s="418"/>
    </row>
    <row r="325" spans="1:6" ht="15.75">
      <c r="A325" s="416"/>
      <c r="B325" s="417"/>
      <c r="C325" s="418"/>
      <c r="D325" s="418"/>
      <c r="E325" s="418"/>
      <c r="F325" s="418"/>
    </row>
    <row r="326" spans="1:6" ht="15.75">
      <c r="A326" s="416"/>
      <c r="B326" s="417"/>
      <c r="C326" s="418"/>
      <c r="D326" s="418"/>
      <c r="E326" s="418"/>
      <c r="F326" s="418"/>
    </row>
    <row r="327" spans="1:6" ht="15.75">
      <c r="A327" s="416"/>
      <c r="B327" s="417"/>
      <c r="C327" s="418"/>
      <c r="D327" s="418"/>
      <c r="E327" s="418"/>
      <c r="F327" s="418"/>
    </row>
    <row r="328" spans="1:6" ht="15.75">
      <c r="A328" s="416"/>
      <c r="B328" s="417"/>
      <c r="C328" s="418"/>
      <c r="D328" s="418"/>
      <c r="E328" s="418"/>
      <c r="F328" s="418"/>
    </row>
    <row r="329" spans="1:6" ht="15.75">
      <c r="A329" s="416"/>
      <c r="B329" s="417"/>
      <c r="C329" s="418"/>
      <c r="D329" s="418"/>
      <c r="E329" s="418"/>
      <c r="F329" s="418"/>
    </row>
    <row r="330" spans="1:6" ht="15.75">
      <c r="A330" s="416"/>
      <c r="B330" s="417"/>
      <c r="C330" s="418"/>
      <c r="D330" s="418"/>
      <c r="E330" s="418"/>
      <c r="F330" s="418"/>
    </row>
    <row r="331" spans="1:6" ht="15.75">
      <c r="A331" s="416"/>
      <c r="B331" s="417"/>
      <c r="C331" s="418"/>
      <c r="D331" s="418"/>
      <c r="E331" s="418"/>
      <c r="F331" s="418"/>
    </row>
    <row r="332" spans="1:6" ht="15.75">
      <c r="A332" s="416"/>
      <c r="B332" s="417"/>
      <c r="C332" s="418"/>
      <c r="D332" s="418"/>
      <c r="E332" s="418"/>
      <c r="F332" s="418"/>
    </row>
    <row r="333" spans="1:6" ht="15.75">
      <c r="A333" s="416"/>
      <c r="B333" s="417"/>
      <c r="C333" s="418"/>
      <c r="D333" s="418"/>
      <c r="E333" s="418"/>
      <c r="F333" s="418"/>
    </row>
    <row r="334" spans="1:6" ht="15.75">
      <c r="A334" s="416"/>
      <c r="B334" s="417"/>
      <c r="C334" s="418"/>
      <c r="D334" s="418"/>
      <c r="E334" s="418"/>
      <c r="F334" s="418"/>
    </row>
    <row r="335" spans="1:6" ht="15.75">
      <c r="A335" s="416"/>
      <c r="B335" s="417"/>
      <c r="C335" s="418"/>
      <c r="D335" s="418"/>
      <c r="E335" s="418"/>
      <c r="F335" s="418"/>
    </row>
    <row r="336" spans="1:6" ht="15.75">
      <c r="A336" s="416"/>
      <c r="B336" s="417"/>
      <c r="C336" s="418"/>
      <c r="D336" s="418"/>
      <c r="E336" s="418"/>
      <c r="F336" s="418"/>
    </row>
    <row r="337" spans="1:6" ht="15.75">
      <c r="A337" s="416"/>
      <c r="B337" s="417"/>
      <c r="C337" s="418"/>
      <c r="D337" s="418"/>
      <c r="E337" s="418"/>
      <c r="F337" s="418"/>
    </row>
    <row r="338" spans="1:6" ht="15.75">
      <c r="A338" s="416"/>
      <c r="B338" s="417"/>
      <c r="C338" s="418"/>
      <c r="D338" s="418"/>
      <c r="E338" s="418"/>
      <c r="F338" s="418"/>
    </row>
    <row r="339" spans="1:6" ht="15.75">
      <c r="A339" s="416"/>
      <c r="B339" s="417"/>
      <c r="C339" s="418"/>
      <c r="D339" s="418"/>
      <c r="E339" s="418"/>
      <c r="F339" s="418"/>
    </row>
    <row r="340" spans="1:6" ht="15.75">
      <c r="A340" s="416"/>
      <c r="B340" s="417"/>
      <c r="C340" s="418"/>
      <c r="D340" s="418"/>
      <c r="E340" s="418"/>
      <c r="F340" s="418"/>
    </row>
    <row r="341" spans="1:6" ht="15.75">
      <c r="A341" s="416"/>
      <c r="B341" s="417"/>
      <c r="C341" s="418"/>
      <c r="D341" s="418"/>
      <c r="E341" s="418"/>
      <c r="F341" s="418"/>
    </row>
    <row r="342" spans="1:6" ht="15.75">
      <c r="A342" s="416"/>
      <c r="B342" s="417"/>
      <c r="C342" s="418"/>
      <c r="D342" s="418"/>
      <c r="E342" s="418"/>
      <c r="F342" s="418"/>
    </row>
    <row r="343" spans="1:6" ht="15.75">
      <c r="A343" s="416"/>
      <c r="B343" s="417"/>
      <c r="C343" s="418"/>
      <c r="D343" s="418"/>
      <c r="E343" s="418"/>
      <c r="F343" s="418"/>
    </row>
    <row r="344" spans="1:6" ht="15.75">
      <c r="A344" s="416"/>
      <c r="B344" s="417"/>
      <c r="C344" s="418"/>
      <c r="D344" s="418"/>
      <c r="E344" s="418"/>
      <c r="F344" s="418"/>
    </row>
    <row r="345" spans="1:6" ht="15.75">
      <c r="A345" s="416"/>
      <c r="B345" s="417"/>
      <c r="C345" s="418"/>
      <c r="D345" s="418"/>
      <c r="E345" s="418"/>
      <c r="F345" s="418"/>
    </row>
    <row r="346" spans="1:6" ht="15.75">
      <c r="A346" s="416"/>
      <c r="B346" s="417"/>
      <c r="C346" s="418"/>
      <c r="D346" s="418"/>
      <c r="E346" s="418"/>
      <c r="F346" s="418"/>
    </row>
    <row r="347" spans="1:6" ht="15.75">
      <c r="A347" s="416"/>
      <c r="B347" s="417"/>
      <c r="C347" s="418"/>
      <c r="D347" s="418"/>
      <c r="E347" s="418"/>
      <c r="F347" s="418"/>
    </row>
    <row r="348" spans="1:6" ht="15.75">
      <c r="A348" s="416"/>
      <c r="B348" s="417"/>
      <c r="C348" s="418"/>
      <c r="D348" s="418"/>
      <c r="E348" s="418"/>
      <c r="F348" s="418"/>
    </row>
    <row r="349" spans="1:6" ht="15.75">
      <c r="A349" s="416"/>
      <c r="B349" s="417"/>
      <c r="C349" s="418"/>
      <c r="D349" s="418"/>
      <c r="E349" s="418"/>
      <c r="F349" s="418"/>
    </row>
    <row r="350" spans="1:6" ht="15.75">
      <c r="A350" s="416"/>
      <c r="B350" s="417"/>
      <c r="C350" s="418"/>
      <c r="D350" s="418"/>
      <c r="E350" s="418"/>
      <c r="F350" s="418"/>
    </row>
    <row r="351" spans="1:6" ht="15.75">
      <c r="A351" s="416"/>
      <c r="B351" s="417"/>
      <c r="C351" s="418"/>
      <c r="D351" s="418"/>
      <c r="E351" s="418"/>
      <c r="F351" s="418"/>
    </row>
    <row r="352" spans="1:6" ht="15.75">
      <c r="A352" s="416"/>
      <c r="B352" s="417"/>
      <c r="C352" s="418"/>
      <c r="D352" s="418"/>
      <c r="E352" s="418"/>
      <c r="F352" s="418"/>
    </row>
    <row r="353" spans="1:6" ht="15.75">
      <c r="A353" s="416"/>
      <c r="B353" s="417"/>
      <c r="C353" s="418"/>
      <c r="D353" s="418"/>
      <c r="E353" s="418"/>
      <c r="F353" s="418"/>
    </row>
    <row r="354" spans="1:6" ht="15.75">
      <c r="A354" s="416"/>
      <c r="B354" s="417"/>
      <c r="C354" s="418"/>
      <c r="D354" s="418"/>
      <c r="E354" s="418"/>
      <c r="F354" s="418"/>
    </row>
    <row r="355" spans="1:6" ht="15.75">
      <c r="A355" s="416"/>
      <c r="B355" s="417"/>
      <c r="C355" s="418"/>
      <c r="D355" s="418"/>
      <c r="E355" s="418"/>
      <c r="F355" s="418"/>
    </row>
    <row r="356" spans="1:6" ht="15.75">
      <c r="A356" s="416"/>
      <c r="B356" s="417"/>
      <c r="C356" s="418"/>
      <c r="D356" s="418"/>
      <c r="E356" s="418"/>
      <c r="F356" s="418"/>
    </row>
    <row r="357" spans="1:6" ht="15.75">
      <c r="A357" s="416"/>
      <c r="B357" s="417"/>
      <c r="C357" s="418"/>
      <c r="D357" s="418"/>
      <c r="E357" s="418"/>
      <c r="F357" s="418"/>
    </row>
    <row r="358" spans="1:6" ht="15.75">
      <c r="A358" s="416"/>
      <c r="B358" s="417"/>
      <c r="C358" s="418"/>
      <c r="D358" s="418"/>
      <c r="E358" s="418"/>
      <c r="F358" s="418"/>
    </row>
    <row r="359" spans="1:6" ht="15.75">
      <c r="A359" s="416"/>
      <c r="B359" s="417"/>
      <c r="C359" s="418"/>
      <c r="D359" s="418"/>
      <c r="E359" s="418"/>
      <c r="F359" s="418"/>
    </row>
    <row r="360" spans="1:6" ht="15.75">
      <c r="A360" s="416"/>
      <c r="B360" s="417"/>
      <c r="C360" s="418"/>
      <c r="D360" s="418"/>
      <c r="E360" s="418"/>
      <c r="F360" s="418"/>
    </row>
    <row r="361" spans="1:6" ht="15.75">
      <c r="A361" s="416"/>
      <c r="B361" s="417"/>
      <c r="C361" s="418"/>
      <c r="D361" s="418"/>
      <c r="E361" s="418"/>
      <c r="F361" s="418"/>
    </row>
    <row r="362" spans="1:6" ht="15.75">
      <c r="A362" s="416"/>
      <c r="B362" s="417"/>
      <c r="C362" s="418"/>
      <c r="D362" s="418"/>
      <c r="E362" s="418"/>
      <c r="F362" s="418"/>
    </row>
    <row r="363" spans="1:6" ht="15.75">
      <c r="A363" s="416"/>
      <c r="B363" s="417"/>
      <c r="C363" s="418"/>
      <c r="D363" s="418"/>
      <c r="E363" s="418"/>
      <c r="F363" s="418"/>
    </row>
    <row r="364" spans="1:6" ht="15.75">
      <c r="A364" s="416"/>
      <c r="B364" s="417"/>
      <c r="C364" s="418"/>
      <c r="D364" s="418"/>
      <c r="E364" s="418"/>
      <c r="F364" s="418"/>
    </row>
    <row r="365" spans="1:6" ht="15.75">
      <c r="A365" s="416"/>
      <c r="B365" s="417"/>
      <c r="C365" s="418"/>
      <c r="D365" s="418"/>
      <c r="E365" s="418"/>
      <c r="F365" s="418"/>
    </row>
    <row r="366" spans="1:6" ht="15.75">
      <c r="A366" s="416"/>
      <c r="B366" s="417"/>
      <c r="C366" s="418"/>
      <c r="D366" s="418"/>
      <c r="E366" s="418"/>
      <c r="F366" s="418"/>
    </row>
    <row r="367" spans="1:6" ht="15.75">
      <c r="A367" s="416"/>
      <c r="B367" s="417"/>
      <c r="C367" s="418"/>
      <c r="D367" s="418"/>
      <c r="E367" s="418"/>
      <c r="F367" s="418"/>
    </row>
    <row r="368" spans="1:6" ht="15.75">
      <c r="A368" s="416"/>
      <c r="B368" s="417"/>
      <c r="C368" s="418"/>
      <c r="D368" s="418"/>
      <c r="E368" s="418"/>
      <c r="F368" s="418"/>
    </row>
    <row r="369" spans="1:6" ht="15.75">
      <c r="A369" s="416"/>
      <c r="B369" s="417"/>
      <c r="C369" s="418"/>
      <c r="D369" s="418"/>
      <c r="E369" s="418"/>
      <c r="F369" s="418"/>
    </row>
    <row r="370" spans="1:6" ht="15.75">
      <c r="A370" s="416"/>
      <c r="B370" s="417"/>
      <c r="C370" s="418"/>
      <c r="D370" s="418"/>
      <c r="E370" s="418"/>
      <c r="F370" s="418"/>
    </row>
    <row r="371" spans="1:6" ht="15.75">
      <c r="A371" s="416"/>
      <c r="B371" s="417"/>
      <c r="C371" s="418"/>
      <c r="D371" s="418"/>
      <c r="E371" s="418"/>
      <c r="F371" s="418"/>
    </row>
    <row r="372" spans="1:6" ht="15.75">
      <c r="A372" s="416"/>
      <c r="B372" s="417"/>
      <c r="C372" s="418"/>
      <c r="D372" s="418"/>
      <c r="E372" s="418"/>
      <c r="F372" s="418"/>
    </row>
    <row r="373" spans="1:6" ht="15.75">
      <c r="A373" s="416"/>
      <c r="B373" s="417"/>
      <c r="C373" s="418"/>
      <c r="D373" s="418"/>
      <c r="E373" s="418"/>
      <c r="F373" s="418"/>
    </row>
    <row r="374" spans="1:6" ht="15.75">
      <c r="A374" s="416"/>
      <c r="B374" s="417"/>
      <c r="C374" s="418"/>
      <c r="D374" s="418"/>
      <c r="E374" s="418"/>
      <c r="F374" s="418"/>
    </row>
    <row r="375" spans="1:6" ht="15.75">
      <c r="A375" s="416"/>
      <c r="B375" s="417"/>
      <c r="C375" s="418"/>
      <c r="D375" s="418"/>
      <c r="E375" s="418"/>
      <c r="F375" s="418"/>
    </row>
    <row r="376" spans="1:6" ht="15.75">
      <c r="A376" s="416"/>
      <c r="B376" s="417"/>
      <c r="C376" s="418"/>
      <c r="D376" s="418"/>
      <c r="E376" s="418"/>
      <c r="F376" s="418"/>
    </row>
    <row r="377" spans="1:6" ht="15.75">
      <c r="A377" s="416"/>
      <c r="B377" s="417"/>
      <c r="C377" s="418"/>
      <c r="D377" s="418"/>
      <c r="E377" s="418"/>
      <c r="F377" s="418"/>
    </row>
    <row r="378" spans="1:6" ht="15.75">
      <c r="A378" s="416"/>
      <c r="B378" s="417"/>
      <c r="C378" s="418"/>
      <c r="D378" s="418"/>
      <c r="E378" s="418"/>
      <c r="F378" s="418"/>
    </row>
    <row r="379" spans="1:6" ht="15.75">
      <c r="A379" s="416"/>
      <c r="B379" s="417"/>
      <c r="C379" s="418"/>
      <c r="D379" s="418"/>
      <c r="E379" s="418"/>
      <c r="F379" s="418"/>
    </row>
    <row r="380" spans="1:6" ht="15.75">
      <c r="A380" s="416"/>
      <c r="B380" s="417"/>
      <c r="C380" s="418"/>
      <c r="D380" s="418"/>
      <c r="E380" s="418"/>
      <c r="F380" s="418"/>
    </row>
    <row r="381" spans="1:6" ht="15.75">
      <c r="A381" s="416"/>
      <c r="B381" s="417"/>
      <c r="C381" s="418"/>
      <c r="D381" s="418"/>
      <c r="E381" s="418"/>
      <c r="F381" s="418"/>
    </row>
    <row r="382" spans="1:6" ht="15.75">
      <c r="A382" s="416"/>
      <c r="B382" s="417"/>
      <c r="C382" s="418"/>
      <c r="D382" s="418"/>
      <c r="E382" s="418"/>
      <c r="F382" s="418"/>
    </row>
    <row r="383" spans="1:6" ht="15.75">
      <c r="A383" s="416"/>
      <c r="B383" s="417"/>
      <c r="C383" s="418"/>
      <c r="D383" s="418"/>
      <c r="E383" s="418"/>
      <c r="F383" s="418"/>
    </row>
    <row r="384" spans="1:6" ht="15.75">
      <c r="A384" s="416"/>
      <c r="B384" s="417"/>
      <c r="C384" s="418"/>
      <c r="D384" s="418"/>
      <c r="E384" s="418"/>
      <c r="F384" s="418"/>
    </row>
    <row r="385" spans="1:6" ht="15.75">
      <c r="A385" s="416"/>
      <c r="B385" s="417"/>
      <c r="C385" s="418"/>
      <c r="D385" s="418"/>
      <c r="E385" s="418"/>
      <c r="F385" s="418"/>
    </row>
    <row r="386" spans="1:6" ht="15.75">
      <c r="A386" s="416"/>
      <c r="B386" s="417"/>
      <c r="C386" s="418"/>
      <c r="D386" s="418"/>
      <c r="E386" s="418"/>
      <c r="F386" s="418"/>
    </row>
    <row r="387" spans="1:6" ht="15.75">
      <c r="A387" s="416"/>
      <c r="B387" s="417"/>
      <c r="C387" s="418"/>
      <c r="D387" s="418"/>
      <c r="E387" s="418"/>
      <c r="F387" s="418"/>
    </row>
    <row r="388" spans="1:6" ht="15.75">
      <c r="A388" s="416"/>
      <c r="B388" s="417"/>
      <c r="C388" s="418"/>
      <c r="D388" s="418"/>
      <c r="E388" s="418"/>
      <c r="F388" s="418"/>
    </row>
    <row r="389" spans="1:6" ht="15.75">
      <c r="A389" s="416"/>
      <c r="B389" s="417"/>
      <c r="C389" s="418"/>
      <c r="D389" s="418"/>
      <c r="E389" s="418"/>
      <c r="F389" s="418"/>
    </row>
    <row r="390" spans="1:6" ht="15.75">
      <c r="A390" s="416"/>
      <c r="B390" s="417"/>
      <c r="C390" s="418"/>
      <c r="D390" s="418"/>
      <c r="E390" s="418"/>
      <c r="F390" s="418"/>
    </row>
    <row r="391" spans="1:6" ht="15.75">
      <c r="A391" s="416"/>
      <c r="B391" s="417"/>
      <c r="C391" s="418"/>
      <c r="D391" s="418"/>
      <c r="E391" s="418"/>
      <c r="F391" s="418"/>
    </row>
    <row r="392" spans="1:6" ht="15.75">
      <c r="A392" s="416"/>
      <c r="B392" s="417"/>
      <c r="C392" s="418"/>
      <c r="D392" s="418"/>
      <c r="E392" s="418"/>
      <c r="F392" s="418"/>
    </row>
    <row r="393" spans="1:6" ht="15.75">
      <c r="A393" s="416"/>
      <c r="B393" s="417"/>
      <c r="C393" s="418"/>
      <c r="D393" s="418"/>
      <c r="E393" s="418"/>
      <c r="F393" s="418"/>
    </row>
    <row r="394" spans="1:6" ht="15.75">
      <c r="A394" s="416"/>
      <c r="B394" s="417"/>
      <c r="C394" s="418"/>
      <c r="D394" s="418"/>
      <c r="E394" s="418"/>
      <c r="F394" s="418"/>
    </row>
    <row r="395" spans="1:6" ht="15.75">
      <c r="A395" s="416"/>
      <c r="B395" s="417"/>
      <c r="C395" s="418"/>
      <c r="D395" s="418"/>
      <c r="E395" s="418"/>
      <c r="F395" s="418"/>
    </row>
    <row r="396" spans="1:6" ht="15.75">
      <c r="A396" s="416"/>
      <c r="B396" s="417"/>
      <c r="C396" s="418"/>
      <c r="D396" s="418"/>
      <c r="E396" s="418"/>
      <c r="F396" s="418"/>
    </row>
    <row r="397" spans="1:6" ht="15.75">
      <c r="A397" s="416"/>
      <c r="B397" s="417"/>
      <c r="C397" s="418"/>
      <c r="D397" s="418"/>
      <c r="E397" s="418"/>
      <c r="F397" s="418"/>
    </row>
    <row r="398" spans="1:6" ht="15.75">
      <c r="A398" s="416"/>
      <c r="B398" s="417"/>
      <c r="C398" s="418"/>
      <c r="D398" s="418"/>
      <c r="E398" s="418"/>
      <c r="F398" s="418"/>
    </row>
    <row r="399" spans="1:6" ht="15.75">
      <c r="A399" s="416"/>
      <c r="B399" s="417"/>
      <c r="C399" s="418"/>
      <c r="D399" s="418"/>
      <c r="E399" s="418"/>
      <c r="F399" s="418"/>
    </row>
    <row r="400" spans="1:6" ht="15.75">
      <c r="A400" s="416"/>
      <c r="B400" s="417"/>
      <c r="C400" s="418"/>
      <c r="D400" s="418"/>
      <c r="E400" s="418"/>
      <c r="F400" s="418"/>
    </row>
    <row r="401" spans="1:6" ht="15.75">
      <c r="A401" s="416"/>
      <c r="B401" s="417"/>
      <c r="C401" s="418"/>
      <c r="D401" s="418"/>
      <c r="E401" s="418"/>
      <c r="F401" s="418"/>
    </row>
    <row r="402" spans="1:6" ht="15.75">
      <c r="A402" s="416"/>
      <c r="B402" s="417"/>
      <c r="C402" s="418"/>
      <c r="D402" s="418"/>
      <c r="E402" s="418"/>
      <c r="F402" s="418"/>
    </row>
    <row r="403" spans="1:6" ht="15.75">
      <c r="A403" s="416"/>
      <c r="B403" s="417"/>
      <c r="C403" s="418"/>
      <c r="D403" s="418"/>
      <c r="E403" s="418"/>
      <c r="F403" s="418"/>
    </row>
    <row r="404" spans="1:6" ht="15.75">
      <c r="A404" s="416"/>
      <c r="B404" s="417"/>
      <c r="C404" s="418"/>
      <c r="D404" s="418"/>
      <c r="E404" s="418"/>
      <c r="F404" s="418"/>
    </row>
    <row r="405" spans="1:6" ht="15.75">
      <c r="A405" s="416"/>
      <c r="B405" s="417"/>
      <c r="C405" s="418"/>
      <c r="D405" s="418"/>
      <c r="E405" s="418"/>
      <c r="F405" s="418"/>
    </row>
    <row r="406" spans="1:6" ht="15.75">
      <c r="A406" s="416"/>
      <c r="B406" s="417"/>
      <c r="C406" s="418"/>
      <c r="D406" s="418"/>
      <c r="E406" s="418"/>
      <c r="F406" s="418"/>
    </row>
    <row r="407" spans="1:6" ht="15.75">
      <c r="A407" s="416"/>
      <c r="B407" s="417"/>
      <c r="C407" s="418"/>
      <c r="D407" s="418"/>
      <c r="E407" s="418"/>
      <c r="F407" s="418"/>
    </row>
    <row r="408" spans="1:6" ht="15.75">
      <c r="A408" s="416"/>
      <c r="B408" s="417"/>
      <c r="C408" s="418"/>
      <c r="D408" s="418"/>
      <c r="E408" s="418"/>
      <c r="F408" s="418"/>
    </row>
    <row r="409" spans="1:6" ht="15.75">
      <c r="A409" s="416"/>
      <c r="B409" s="417"/>
      <c r="C409" s="418"/>
      <c r="D409" s="418"/>
      <c r="E409" s="418"/>
      <c r="F409" s="418"/>
    </row>
    <row r="410" spans="1:6" ht="15.75">
      <c r="A410" s="416"/>
      <c r="B410" s="417"/>
      <c r="C410" s="418"/>
      <c r="D410" s="418"/>
      <c r="E410" s="418"/>
      <c r="F410" s="418"/>
    </row>
    <row r="411" spans="1:6" ht="15.75">
      <c r="A411" s="416"/>
      <c r="B411" s="417"/>
      <c r="C411" s="418"/>
      <c r="D411" s="418"/>
      <c r="E411" s="418"/>
      <c r="F411" s="418"/>
    </row>
    <row r="412" spans="1:6" ht="15.75">
      <c r="A412" s="416"/>
      <c r="B412" s="417"/>
      <c r="C412" s="418"/>
      <c r="D412" s="418"/>
      <c r="E412" s="418"/>
      <c r="F412" s="418"/>
    </row>
    <row r="413" spans="1:6" ht="15.75">
      <c r="A413" s="416"/>
      <c r="B413" s="417"/>
      <c r="C413" s="418"/>
      <c r="D413" s="418"/>
      <c r="E413" s="418"/>
      <c r="F413" s="418"/>
    </row>
    <row r="414" spans="1:6" ht="15.75">
      <c r="A414" s="416"/>
      <c r="B414" s="417"/>
      <c r="C414" s="418"/>
      <c r="D414" s="418"/>
      <c r="E414" s="418"/>
      <c r="F414" s="418"/>
    </row>
    <row r="415" spans="1:6" ht="15.75">
      <c r="A415" s="416"/>
      <c r="B415" s="417"/>
      <c r="C415" s="418"/>
      <c r="D415" s="418"/>
      <c r="E415" s="418"/>
      <c r="F415" s="418"/>
    </row>
    <row r="416" spans="1:6" ht="15.75">
      <c r="A416" s="416"/>
      <c r="B416" s="417"/>
      <c r="C416" s="418"/>
      <c r="D416" s="418"/>
      <c r="E416" s="418"/>
      <c r="F416" s="418"/>
    </row>
    <row r="417" spans="1:6" ht="15.75">
      <c r="A417" s="416"/>
      <c r="B417" s="417"/>
      <c r="C417" s="418"/>
      <c r="D417" s="418"/>
      <c r="E417" s="418"/>
      <c r="F417" s="418"/>
    </row>
    <row r="418" spans="1:6" ht="15.75">
      <c r="A418" s="416"/>
      <c r="B418" s="417"/>
      <c r="C418" s="418"/>
      <c r="D418" s="418"/>
      <c r="E418" s="418"/>
      <c r="F418" s="418"/>
    </row>
    <row r="419" spans="1:6" ht="15.75">
      <c r="A419" s="416"/>
      <c r="B419" s="417"/>
      <c r="C419" s="418"/>
      <c r="D419" s="418"/>
      <c r="E419" s="418"/>
      <c r="F419" s="418"/>
    </row>
    <row r="420" spans="1:6" ht="15.75">
      <c r="A420" s="416"/>
      <c r="B420" s="417"/>
      <c r="C420" s="418"/>
      <c r="D420" s="418"/>
      <c r="E420" s="418"/>
      <c r="F420" s="418"/>
    </row>
    <row r="421" spans="1:6" ht="15.75">
      <c r="A421" s="416"/>
      <c r="B421" s="417"/>
      <c r="C421" s="418"/>
      <c r="D421" s="418"/>
      <c r="E421" s="418"/>
      <c r="F421" s="418"/>
    </row>
    <row r="422" spans="1:6" ht="15.75">
      <c r="A422" s="416"/>
      <c r="B422" s="417"/>
      <c r="C422" s="418"/>
      <c r="D422" s="418"/>
      <c r="E422" s="418"/>
      <c r="F422" s="418"/>
    </row>
    <row r="423" spans="1:6" ht="15.75">
      <c r="A423" s="416"/>
      <c r="B423" s="417"/>
      <c r="C423" s="418"/>
      <c r="D423" s="418"/>
      <c r="E423" s="418"/>
      <c r="F423" s="418"/>
    </row>
    <row r="424" spans="1:6" ht="15.75">
      <c r="A424" s="416"/>
      <c r="B424" s="417"/>
      <c r="C424" s="418"/>
      <c r="D424" s="418"/>
      <c r="E424" s="418"/>
      <c r="F424" s="418"/>
    </row>
    <row r="425" spans="1:6" ht="15.75">
      <c r="A425" s="416"/>
      <c r="B425" s="417"/>
      <c r="C425" s="418"/>
      <c r="D425" s="418"/>
      <c r="E425" s="418"/>
      <c r="F425" s="418"/>
    </row>
    <row r="426" spans="1:6" ht="15.75">
      <c r="A426" s="416"/>
      <c r="B426" s="417"/>
      <c r="C426" s="418"/>
      <c r="D426" s="418"/>
      <c r="E426" s="418"/>
      <c r="F426" s="418"/>
    </row>
    <row r="427" spans="1:6" ht="15.75">
      <c r="A427" s="416"/>
      <c r="B427" s="417"/>
      <c r="C427" s="418"/>
      <c r="D427" s="418"/>
      <c r="E427" s="418"/>
      <c r="F427" s="418"/>
    </row>
    <row r="428" spans="1:6" ht="15.75">
      <c r="A428" s="416"/>
      <c r="B428" s="417"/>
      <c r="C428" s="418"/>
      <c r="D428" s="418"/>
      <c r="E428" s="418"/>
      <c r="F428" s="418"/>
    </row>
    <row r="429" spans="1:6" ht="15.75">
      <c r="A429" s="416"/>
      <c r="B429" s="417"/>
      <c r="C429" s="418"/>
      <c r="D429" s="418"/>
      <c r="E429" s="418"/>
      <c r="F429" s="418"/>
    </row>
    <row r="430" spans="1:6" ht="15.75">
      <c r="A430" s="416"/>
      <c r="B430" s="417"/>
      <c r="C430" s="418"/>
      <c r="D430" s="418"/>
      <c r="E430" s="418"/>
      <c r="F430" s="418"/>
    </row>
    <row r="431" spans="1:6" ht="15.75">
      <c r="A431" s="416"/>
      <c r="B431" s="417"/>
      <c r="C431" s="418"/>
      <c r="D431" s="418"/>
      <c r="E431" s="418"/>
      <c r="F431" s="418"/>
    </row>
    <row r="432" spans="1:6" ht="15.75">
      <c r="A432" s="416"/>
      <c r="B432" s="417"/>
      <c r="C432" s="418"/>
      <c r="D432" s="418"/>
      <c r="E432" s="418"/>
      <c r="F432" s="418"/>
    </row>
    <row r="433" spans="1:6" ht="15.75">
      <c r="A433" s="416"/>
      <c r="B433" s="417"/>
      <c r="C433" s="418"/>
      <c r="D433" s="418"/>
      <c r="E433" s="418"/>
      <c r="F433" s="418"/>
    </row>
    <row r="434" spans="1:6" ht="15.75">
      <c r="A434" s="416"/>
      <c r="B434" s="417"/>
      <c r="C434" s="418"/>
      <c r="D434" s="418"/>
      <c r="E434" s="418"/>
      <c r="F434" s="418"/>
    </row>
    <row r="435" spans="1:6" ht="15.75">
      <c r="A435" s="416"/>
      <c r="B435" s="417"/>
      <c r="C435" s="418"/>
      <c r="D435" s="418"/>
      <c r="E435" s="418"/>
      <c r="F435" s="418"/>
    </row>
    <row r="436" spans="1:6" ht="15.75">
      <c r="A436" s="416"/>
      <c r="B436" s="417"/>
      <c r="C436" s="418"/>
      <c r="D436" s="418"/>
      <c r="E436" s="418"/>
      <c r="F436" s="418"/>
    </row>
    <row r="437" spans="1:6" ht="15.75">
      <c r="A437" s="416"/>
      <c r="B437" s="417"/>
      <c r="C437" s="418"/>
      <c r="D437" s="418"/>
      <c r="E437" s="418"/>
      <c r="F437" s="418"/>
    </row>
    <row r="438" spans="1:6" ht="15.75">
      <c r="A438" s="416"/>
      <c r="B438" s="417"/>
      <c r="C438" s="418"/>
      <c r="D438" s="418"/>
      <c r="E438" s="418"/>
      <c r="F438" s="418"/>
    </row>
    <row r="439" spans="1:6" ht="15.75">
      <c r="A439" s="416"/>
      <c r="B439" s="417"/>
      <c r="C439" s="418"/>
      <c r="D439" s="418"/>
      <c r="E439" s="418"/>
      <c r="F439" s="418"/>
    </row>
    <row r="440" spans="1:6" ht="15.75">
      <c r="A440" s="416"/>
      <c r="B440" s="417"/>
      <c r="C440" s="418"/>
      <c r="D440" s="418"/>
      <c r="E440" s="418"/>
      <c r="F440" s="418"/>
    </row>
    <row r="441" spans="1:6" ht="15.75">
      <c r="A441" s="416"/>
      <c r="B441" s="417"/>
      <c r="C441" s="418"/>
      <c r="D441" s="418"/>
      <c r="E441" s="418"/>
      <c r="F441" s="418"/>
    </row>
    <row r="442" spans="1:6" ht="15.75">
      <c r="A442" s="416"/>
      <c r="B442" s="417"/>
      <c r="C442" s="418"/>
      <c r="D442" s="418"/>
      <c r="E442" s="418"/>
      <c r="F442" s="418"/>
    </row>
    <row r="443" spans="1:6" ht="15.75">
      <c r="A443" s="416"/>
      <c r="B443" s="417"/>
      <c r="C443" s="418"/>
      <c r="D443" s="418"/>
      <c r="E443" s="418"/>
      <c r="F443" s="418"/>
    </row>
    <row r="444" spans="1:6" ht="15.75">
      <c r="A444" s="416"/>
      <c r="B444" s="417"/>
      <c r="C444" s="418"/>
      <c r="D444" s="418"/>
      <c r="E444" s="418"/>
      <c r="F444" s="418"/>
    </row>
    <row r="445" spans="1:6" ht="15.75">
      <c r="A445" s="416"/>
      <c r="B445" s="417"/>
      <c r="C445" s="418"/>
      <c r="D445" s="418"/>
      <c r="E445" s="418"/>
      <c r="F445" s="418"/>
    </row>
    <row r="446" spans="1:6" ht="15.75">
      <c r="A446" s="416"/>
      <c r="B446" s="417"/>
      <c r="C446" s="418"/>
      <c r="D446" s="418"/>
      <c r="E446" s="418"/>
      <c r="F446" s="418"/>
    </row>
    <row r="447" spans="1:6" ht="15.75">
      <c r="A447" s="416"/>
      <c r="B447" s="417"/>
      <c r="C447" s="418"/>
      <c r="D447" s="418"/>
      <c r="E447" s="418"/>
      <c r="F447" s="418"/>
    </row>
    <row r="448" spans="1:6" ht="15.75">
      <c r="A448" s="416"/>
      <c r="B448" s="417"/>
      <c r="C448" s="418"/>
      <c r="D448" s="418"/>
      <c r="E448" s="418"/>
      <c r="F448" s="418"/>
    </row>
    <row r="449" spans="1:6" ht="15.75">
      <c r="A449" s="416"/>
      <c r="B449" s="417"/>
      <c r="C449" s="418"/>
      <c r="D449" s="418"/>
      <c r="E449" s="418"/>
      <c r="F449" s="418"/>
    </row>
    <row r="450" spans="1:6" ht="15.75">
      <c r="A450" s="416"/>
      <c r="B450" s="417"/>
      <c r="C450" s="418"/>
      <c r="D450" s="418"/>
      <c r="E450" s="418"/>
      <c r="F450" s="418"/>
    </row>
    <row r="451" spans="1:6" ht="15.75">
      <c r="A451" s="416"/>
      <c r="B451" s="417"/>
      <c r="C451" s="418"/>
      <c r="D451" s="418"/>
      <c r="E451" s="418"/>
      <c r="F451" s="418"/>
    </row>
    <row r="452" spans="1:6" ht="15.75">
      <c r="A452" s="416"/>
      <c r="B452" s="417"/>
      <c r="C452" s="418"/>
      <c r="D452" s="418"/>
      <c r="E452" s="418"/>
      <c r="F452" s="418"/>
    </row>
    <row r="453" spans="1:6" ht="15.75">
      <c r="A453" s="416"/>
      <c r="B453" s="417"/>
      <c r="C453" s="418"/>
      <c r="D453" s="418"/>
      <c r="E453" s="418"/>
      <c r="F453" s="418"/>
    </row>
    <row r="454" spans="1:6" ht="15.75">
      <c r="A454" s="416"/>
      <c r="B454" s="417"/>
      <c r="C454" s="418"/>
      <c r="D454" s="418"/>
      <c r="E454" s="418"/>
      <c r="F454" s="418"/>
    </row>
    <row r="455" spans="1:6" ht="15.75">
      <c r="A455" s="416"/>
      <c r="B455" s="417"/>
      <c r="C455" s="418"/>
      <c r="D455" s="418"/>
      <c r="E455" s="418"/>
      <c r="F455" s="418"/>
    </row>
    <row r="456" spans="1:6" ht="15.75">
      <c r="A456" s="416"/>
      <c r="B456" s="417"/>
      <c r="C456" s="418"/>
      <c r="D456" s="418"/>
      <c r="E456" s="418"/>
      <c r="F456" s="418"/>
    </row>
    <row r="457" spans="1:6" ht="15.75">
      <c r="A457" s="416"/>
      <c r="B457" s="417"/>
      <c r="C457" s="418"/>
      <c r="D457" s="418"/>
      <c r="E457" s="418"/>
      <c r="F457" s="418"/>
    </row>
    <row r="458" spans="1:6" ht="15.75">
      <c r="A458" s="416"/>
      <c r="B458" s="417"/>
      <c r="C458" s="418"/>
      <c r="D458" s="418"/>
      <c r="E458" s="418"/>
      <c r="F458" s="418"/>
    </row>
    <row r="459" spans="1:6" ht="15.75">
      <c r="A459" s="416"/>
      <c r="B459" s="417"/>
      <c r="C459" s="418"/>
      <c r="D459" s="418"/>
      <c r="E459" s="418"/>
      <c r="F459" s="418"/>
    </row>
    <row r="460" spans="1:6" ht="15.75">
      <c r="A460" s="416"/>
      <c r="B460" s="417"/>
      <c r="C460" s="418"/>
      <c r="D460" s="418"/>
      <c r="E460" s="418"/>
      <c r="F460" s="418"/>
    </row>
    <row r="461" spans="1:6" ht="15.75">
      <c r="A461" s="416"/>
      <c r="B461" s="417"/>
      <c r="C461" s="418"/>
      <c r="D461" s="418"/>
      <c r="E461" s="418"/>
      <c r="F461" s="418"/>
    </row>
    <row r="462" spans="1:6" ht="15.75">
      <c r="A462" s="416"/>
      <c r="B462" s="417"/>
      <c r="C462" s="418"/>
      <c r="D462" s="418"/>
      <c r="E462" s="418"/>
      <c r="F462" s="418"/>
    </row>
    <row r="463" spans="1:6" ht="15.75">
      <c r="A463" s="416"/>
      <c r="B463" s="417"/>
      <c r="C463" s="418"/>
      <c r="D463" s="418"/>
      <c r="E463" s="418"/>
      <c r="F463" s="418"/>
    </row>
    <row r="464" spans="1:6" ht="15.75">
      <c r="A464" s="416"/>
      <c r="B464" s="417"/>
      <c r="C464" s="418"/>
      <c r="D464" s="418"/>
      <c r="E464" s="418"/>
      <c r="F464" s="418"/>
    </row>
    <row r="465" spans="1:6" ht="15.75">
      <c r="A465" s="416"/>
      <c r="B465" s="417"/>
      <c r="C465" s="418"/>
      <c r="D465" s="418"/>
      <c r="E465" s="418"/>
      <c r="F465" s="418"/>
    </row>
    <row r="466" spans="1:6" ht="15.75">
      <c r="A466" s="416"/>
      <c r="B466" s="417"/>
      <c r="C466" s="418"/>
      <c r="D466" s="418"/>
      <c r="E466" s="418"/>
      <c r="F466" s="418"/>
    </row>
    <row r="467" spans="1:6" ht="15.75">
      <c r="A467" s="416"/>
      <c r="B467" s="417"/>
      <c r="C467" s="418"/>
      <c r="D467" s="418"/>
      <c r="E467" s="418"/>
      <c r="F467" s="418"/>
    </row>
    <row r="468" spans="1:6" ht="15.75">
      <c r="A468" s="416"/>
      <c r="B468" s="417"/>
      <c r="C468" s="418"/>
      <c r="D468" s="418"/>
      <c r="E468" s="418"/>
      <c r="F468" s="418"/>
    </row>
    <row r="469" spans="1:6" ht="15.75">
      <c r="A469" s="416"/>
      <c r="B469" s="417"/>
      <c r="C469" s="418"/>
      <c r="D469" s="418"/>
      <c r="E469" s="418"/>
      <c r="F469" s="418"/>
    </row>
    <row r="470" spans="1:6" ht="15.75">
      <c r="A470" s="416"/>
      <c r="B470" s="417"/>
      <c r="C470" s="418"/>
      <c r="D470" s="418"/>
      <c r="E470" s="418"/>
      <c r="F470" s="418"/>
    </row>
    <row r="471" spans="1:6" ht="15.75">
      <c r="A471" s="416"/>
      <c r="B471" s="417"/>
      <c r="C471" s="418"/>
      <c r="D471" s="418"/>
      <c r="E471" s="418"/>
      <c r="F471" s="418"/>
    </row>
    <row r="472" spans="1:6" ht="15.75">
      <c r="A472" s="416"/>
      <c r="B472" s="417"/>
      <c r="C472" s="418"/>
      <c r="D472" s="418"/>
      <c r="E472" s="418"/>
      <c r="F472" s="418"/>
    </row>
    <row r="473" spans="1:6" ht="15.75">
      <c r="A473" s="416"/>
      <c r="B473" s="417"/>
      <c r="C473" s="418"/>
      <c r="D473" s="418"/>
      <c r="E473" s="418"/>
      <c r="F473" s="418"/>
    </row>
    <row r="474" spans="1:6" ht="15.75">
      <c r="A474" s="416"/>
      <c r="B474" s="417"/>
      <c r="C474" s="418"/>
      <c r="D474" s="418"/>
      <c r="E474" s="418"/>
      <c r="F474" s="418"/>
    </row>
    <row r="475" spans="1:6" ht="15.75">
      <c r="A475" s="416"/>
      <c r="B475" s="417"/>
      <c r="C475" s="418"/>
      <c r="D475" s="418"/>
      <c r="E475" s="418"/>
      <c r="F475" s="418"/>
    </row>
    <row r="476" spans="1:6" ht="15.75">
      <c r="A476" s="416"/>
      <c r="B476" s="417"/>
      <c r="C476" s="418"/>
      <c r="D476" s="418"/>
      <c r="E476" s="418"/>
      <c r="F476" s="418"/>
    </row>
    <row r="477" spans="1:6" ht="15.75">
      <c r="A477" s="416"/>
      <c r="B477" s="417"/>
      <c r="C477" s="418"/>
      <c r="D477" s="418"/>
      <c r="E477" s="418"/>
      <c r="F477" s="418"/>
    </row>
    <row r="478" spans="1:6" ht="15.75">
      <c r="A478" s="416"/>
      <c r="B478" s="417"/>
      <c r="C478" s="418"/>
      <c r="D478" s="418"/>
      <c r="E478" s="418"/>
      <c r="F478" s="418"/>
    </row>
    <row r="479" spans="1:6" ht="15.75">
      <c r="A479" s="416"/>
      <c r="B479" s="417"/>
      <c r="C479" s="418"/>
      <c r="D479" s="418"/>
      <c r="E479" s="418"/>
      <c r="F479" s="418"/>
    </row>
    <row r="480" spans="1:6" ht="15.75">
      <c r="A480" s="416"/>
      <c r="B480" s="417"/>
      <c r="C480" s="418"/>
      <c r="D480" s="418"/>
      <c r="E480" s="418"/>
      <c r="F480" s="418"/>
    </row>
    <row r="481" spans="1:6" ht="15.75">
      <c r="A481" s="416"/>
      <c r="B481" s="417"/>
      <c r="C481" s="418"/>
      <c r="D481" s="418"/>
      <c r="E481" s="418"/>
      <c r="F481" s="418"/>
    </row>
    <row r="482" spans="1:6" ht="15.75">
      <c r="A482" s="416"/>
      <c r="B482" s="417"/>
      <c r="C482" s="418"/>
      <c r="D482" s="418"/>
      <c r="E482" s="418"/>
      <c r="F482" s="418"/>
    </row>
    <row r="483" spans="1:6" ht="15.75">
      <c r="A483" s="416"/>
      <c r="B483" s="417"/>
      <c r="C483" s="418"/>
      <c r="D483" s="418"/>
      <c r="E483" s="418"/>
      <c r="F483" s="418"/>
    </row>
    <row r="484" spans="1:6" ht="15.75">
      <c r="A484" s="416"/>
      <c r="B484" s="417"/>
      <c r="C484" s="418"/>
      <c r="D484" s="418"/>
      <c r="E484" s="418"/>
      <c r="F484" s="418"/>
    </row>
    <row r="485" spans="1:6" ht="15.75">
      <c r="A485" s="416"/>
      <c r="B485" s="417"/>
      <c r="C485" s="418"/>
      <c r="D485" s="418"/>
      <c r="E485" s="418"/>
      <c r="F485" s="418"/>
    </row>
    <row r="486" spans="1:6" ht="15.75">
      <c r="A486" s="416"/>
      <c r="B486" s="417"/>
      <c r="C486" s="418"/>
      <c r="D486" s="418"/>
      <c r="E486" s="418"/>
      <c r="F486" s="418"/>
    </row>
    <row r="487" spans="1:6" ht="15.75">
      <c r="A487" s="416"/>
      <c r="B487" s="417"/>
      <c r="C487" s="418"/>
      <c r="D487" s="418"/>
      <c r="E487" s="418"/>
      <c r="F487" s="418"/>
    </row>
    <row r="488" spans="1:6" ht="15.75">
      <c r="A488" s="416"/>
      <c r="B488" s="417"/>
      <c r="C488" s="418"/>
      <c r="D488" s="418"/>
      <c r="E488" s="418"/>
      <c r="F488" s="418"/>
    </row>
    <row r="489" spans="1:6" ht="15.75">
      <c r="A489" s="416"/>
      <c r="B489" s="417"/>
      <c r="C489" s="418"/>
      <c r="D489" s="418"/>
      <c r="E489" s="418"/>
      <c r="F489" s="418"/>
    </row>
    <row r="490" spans="1:6" ht="15.75">
      <c r="A490" s="416"/>
      <c r="B490" s="417"/>
      <c r="C490" s="418"/>
      <c r="D490" s="418"/>
      <c r="E490" s="418"/>
      <c r="F490" s="418"/>
    </row>
    <row r="491" spans="1:6" ht="15.75">
      <c r="A491" s="416"/>
      <c r="B491" s="417"/>
      <c r="C491" s="418"/>
      <c r="D491" s="418"/>
      <c r="E491" s="418"/>
      <c r="F491" s="418"/>
    </row>
    <row r="492" spans="1:6" ht="15.75">
      <c r="A492" s="416"/>
      <c r="B492" s="417"/>
      <c r="C492" s="418"/>
      <c r="D492" s="418"/>
      <c r="E492" s="418"/>
      <c r="F492" s="418"/>
    </row>
    <row r="493" spans="1:6" ht="15.75">
      <c r="A493" s="416"/>
      <c r="B493" s="417"/>
      <c r="C493" s="418"/>
      <c r="D493" s="418"/>
      <c r="E493" s="418"/>
      <c r="F493" s="418"/>
    </row>
    <row r="494" spans="1:6" ht="15.75">
      <c r="A494" s="416"/>
      <c r="B494" s="417"/>
      <c r="C494" s="418"/>
      <c r="D494" s="418"/>
      <c r="E494" s="418"/>
      <c r="F494" s="418"/>
    </row>
    <row r="495" spans="1:6" ht="15.75">
      <c r="A495" s="416"/>
      <c r="B495" s="417"/>
      <c r="C495" s="418"/>
      <c r="D495" s="418"/>
      <c r="E495" s="418"/>
      <c r="F495" s="418"/>
    </row>
    <row r="496" spans="1:6" ht="15.75">
      <c r="A496" s="416"/>
      <c r="B496" s="417"/>
      <c r="C496" s="418"/>
      <c r="D496" s="418"/>
      <c r="E496" s="418"/>
      <c r="F496" s="418"/>
    </row>
    <row r="497" spans="1:6" ht="15.75">
      <c r="A497" s="416"/>
      <c r="B497" s="417"/>
      <c r="C497" s="418"/>
      <c r="D497" s="418"/>
      <c r="E497" s="418"/>
      <c r="F497" s="418"/>
    </row>
    <row r="498" spans="1:6" ht="15.75">
      <c r="A498" s="416"/>
      <c r="B498" s="417"/>
      <c r="C498" s="418"/>
      <c r="D498" s="418"/>
      <c r="E498" s="418"/>
      <c r="F498" s="418"/>
    </row>
    <row r="499" spans="1:6" ht="15.75">
      <c r="A499" s="416"/>
      <c r="B499" s="417"/>
      <c r="C499" s="418"/>
      <c r="D499" s="418"/>
      <c r="E499" s="418"/>
      <c r="F499" s="418"/>
    </row>
    <row r="500" spans="1:6" ht="15.75">
      <c r="A500" s="416"/>
      <c r="B500" s="417"/>
      <c r="C500" s="418"/>
      <c r="D500" s="418"/>
      <c r="E500" s="418"/>
      <c r="F500" s="418"/>
    </row>
    <row r="501" spans="1:6" ht="15.75">
      <c r="A501" s="416"/>
      <c r="B501" s="417"/>
      <c r="C501" s="418"/>
      <c r="D501" s="418"/>
      <c r="E501" s="418"/>
      <c r="F501" s="418"/>
    </row>
    <row r="502" spans="1:6" ht="15.75">
      <c r="A502" s="416"/>
      <c r="B502" s="417"/>
      <c r="C502" s="418"/>
      <c r="D502" s="418"/>
      <c r="E502" s="418"/>
      <c r="F502" s="418"/>
    </row>
    <row r="503" spans="1:6" ht="15.75">
      <c r="A503" s="416"/>
      <c r="B503" s="417"/>
      <c r="C503" s="418"/>
      <c r="D503" s="418"/>
      <c r="E503" s="418"/>
      <c r="F503" s="418"/>
    </row>
    <row r="504" spans="1:6" ht="15.75">
      <c r="A504" s="416"/>
      <c r="B504" s="417"/>
      <c r="C504" s="418"/>
      <c r="D504" s="418"/>
      <c r="E504" s="418"/>
      <c r="F504" s="418"/>
    </row>
    <row r="505" spans="1:6" ht="15.75">
      <c r="A505" s="416"/>
      <c r="B505" s="417"/>
      <c r="C505" s="418"/>
      <c r="D505" s="418"/>
      <c r="E505" s="418"/>
      <c r="F505" s="418"/>
    </row>
    <row r="506" spans="1:6" ht="15.75">
      <c r="A506" s="416"/>
      <c r="B506" s="417"/>
      <c r="C506" s="418"/>
      <c r="D506" s="418"/>
      <c r="E506" s="418"/>
      <c r="F506" s="418"/>
    </row>
    <row r="507" spans="1:6" ht="15.75">
      <c r="A507" s="416"/>
      <c r="B507" s="417"/>
      <c r="C507" s="418"/>
      <c r="D507" s="418"/>
      <c r="E507" s="418"/>
      <c r="F507" s="418"/>
    </row>
    <row r="508" spans="1:6" ht="15.75">
      <c r="A508" s="416"/>
      <c r="B508" s="417"/>
      <c r="C508" s="418"/>
      <c r="D508" s="418"/>
      <c r="E508" s="418"/>
      <c r="F508" s="418"/>
    </row>
    <row r="509" spans="1:6" ht="15.75">
      <c r="A509" s="416"/>
      <c r="B509" s="417"/>
      <c r="C509" s="418"/>
      <c r="D509" s="418"/>
      <c r="E509" s="418"/>
      <c r="F509" s="418"/>
    </row>
    <row r="510" spans="1:6" ht="15.75">
      <c r="A510" s="416"/>
      <c r="B510" s="417"/>
      <c r="C510" s="418"/>
      <c r="D510" s="418"/>
      <c r="E510" s="418"/>
      <c r="F510" s="418"/>
    </row>
    <row r="511" spans="1:6" ht="15.75">
      <c r="A511" s="416"/>
      <c r="B511" s="417"/>
      <c r="C511" s="418"/>
      <c r="D511" s="418"/>
      <c r="E511" s="418"/>
      <c r="F511" s="418"/>
    </row>
    <row r="512" spans="1:6" ht="15.75">
      <c r="A512" s="416"/>
      <c r="B512" s="417"/>
      <c r="C512" s="418"/>
      <c r="D512" s="418"/>
      <c r="E512" s="418"/>
      <c r="F512" s="418"/>
    </row>
    <row r="513" spans="1:6" ht="15.75">
      <c r="A513" s="416"/>
      <c r="B513" s="417"/>
      <c r="C513" s="418"/>
      <c r="D513" s="418"/>
      <c r="E513" s="418"/>
      <c r="F513" s="418"/>
    </row>
    <row r="514" spans="1:6" ht="15.75">
      <c r="A514" s="416"/>
      <c r="B514" s="417"/>
      <c r="C514" s="418"/>
      <c r="D514" s="418"/>
      <c r="E514" s="418"/>
      <c r="F514" s="418"/>
    </row>
    <row r="515" spans="1:6" ht="15.75">
      <c r="A515" s="416"/>
      <c r="B515" s="417"/>
      <c r="C515" s="418"/>
      <c r="D515" s="418"/>
      <c r="E515" s="418"/>
      <c r="F515" s="418"/>
    </row>
    <row r="516" spans="1:6" ht="15.75">
      <c r="A516" s="416"/>
      <c r="B516" s="417"/>
      <c r="C516" s="418"/>
      <c r="D516" s="418"/>
      <c r="E516" s="418"/>
      <c r="F516" s="418"/>
    </row>
    <row r="517" spans="1:6" ht="15.75">
      <c r="A517" s="416"/>
      <c r="B517" s="417"/>
      <c r="C517" s="418"/>
      <c r="D517" s="418"/>
      <c r="E517" s="418"/>
      <c r="F517" s="418"/>
    </row>
    <row r="518" spans="1:6" ht="15.75">
      <c r="A518" s="416"/>
      <c r="B518" s="417"/>
      <c r="C518" s="418"/>
      <c r="D518" s="418"/>
      <c r="E518" s="418"/>
      <c r="F518" s="418"/>
    </row>
    <row r="519" spans="1:6" ht="15.75">
      <c r="A519" s="416"/>
      <c r="B519" s="417"/>
      <c r="C519" s="418"/>
      <c r="D519" s="418"/>
      <c r="E519" s="418"/>
      <c r="F519" s="418"/>
    </row>
    <row r="520" spans="1:6" ht="15.75">
      <c r="A520" s="416"/>
      <c r="B520" s="417"/>
      <c r="C520" s="418"/>
      <c r="D520" s="418"/>
      <c r="E520" s="418"/>
      <c r="F520" s="418"/>
    </row>
    <row r="521" spans="1:6" ht="15.75">
      <c r="A521" s="416"/>
      <c r="B521" s="417"/>
      <c r="C521" s="418"/>
      <c r="D521" s="418"/>
      <c r="E521" s="418"/>
      <c r="F521" s="418"/>
    </row>
    <row r="522" spans="1:6" ht="15.75">
      <c r="A522" s="416"/>
      <c r="B522" s="417"/>
      <c r="C522" s="418"/>
      <c r="D522" s="418"/>
      <c r="E522" s="418"/>
      <c r="F522" s="418"/>
    </row>
    <row r="523" spans="1:6" ht="15.75">
      <c r="A523" s="416"/>
      <c r="B523" s="417"/>
      <c r="C523" s="418"/>
      <c r="D523" s="418"/>
      <c r="E523" s="418"/>
      <c r="F523" s="418"/>
    </row>
    <row r="524" spans="1:6" ht="15.75">
      <c r="A524" s="416"/>
      <c r="B524" s="417"/>
      <c r="C524" s="418"/>
      <c r="D524" s="418"/>
      <c r="E524" s="418"/>
      <c r="F524" s="418"/>
    </row>
    <row r="525" spans="1:6" ht="15.75">
      <c r="A525" s="416"/>
      <c r="B525" s="417"/>
      <c r="C525" s="418"/>
      <c r="D525" s="418"/>
      <c r="E525" s="418"/>
      <c r="F525" s="418"/>
    </row>
    <row r="526" spans="1:6" ht="15.75">
      <c r="A526" s="416"/>
      <c r="B526" s="417"/>
      <c r="C526" s="418"/>
      <c r="D526" s="418"/>
      <c r="E526" s="418"/>
      <c r="F526" s="418"/>
    </row>
    <row r="527" spans="1:6" ht="15.75">
      <c r="A527" s="416"/>
      <c r="B527" s="417"/>
      <c r="C527" s="418"/>
      <c r="D527" s="418"/>
      <c r="E527" s="418"/>
      <c r="F527" s="418"/>
    </row>
    <row r="528" spans="1:6" ht="15.75">
      <c r="A528" s="416"/>
      <c r="B528" s="417"/>
      <c r="C528" s="418"/>
      <c r="D528" s="418"/>
      <c r="E528" s="418"/>
      <c r="F528" s="418"/>
    </row>
    <row r="529" spans="1:6" ht="15.75">
      <c r="A529" s="416"/>
      <c r="B529" s="417"/>
      <c r="C529" s="418"/>
      <c r="D529" s="418"/>
      <c r="E529" s="418"/>
      <c r="F529" s="418"/>
    </row>
    <row r="530" spans="1:6" ht="15.75">
      <c r="A530" s="416"/>
      <c r="B530" s="417"/>
      <c r="C530" s="418"/>
      <c r="D530" s="418"/>
      <c r="E530" s="418"/>
      <c r="F530" s="418"/>
    </row>
    <row r="531" spans="1:6" ht="15.75">
      <c r="A531" s="416"/>
      <c r="B531" s="417"/>
      <c r="C531" s="418"/>
      <c r="D531" s="418"/>
      <c r="E531" s="418"/>
      <c r="F531" s="418"/>
    </row>
    <row r="532" spans="1:6" ht="15.75">
      <c r="A532" s="416"/>
      <c r="B532" s="417"/>
      <c r="C532" s="418"/>
      <c r="D532" s="418"/>
      <c r="E532" s="418"/>
      <c r="F532" s="418"/>
    </row>
    <row r="533" spans="1:6" ht="15.75">
      <c r="A533" s="416"/>
      <c r="B533" s="417"/>
      <c r="C533" s="418"/>
      <c r="D533" s="418"/>
      <c r="E533" s="418"/>
      <c r="F533" s="418"/>
    </row>
    <row r="534" spans="1:6" ht="15.75">
      <c r="A534" s="416"/>
      <c r="B534" s="417"/>
      <c r="C534" s="418"/>
      <c r="D534" s="418"/>
      <c r="E534" s="418"/>
      <c r="F534" s="418"/>
    </row>
    <row r="535" spans="1:6" ht="15.75">
      <c r="A535" s="416"/>
      <c r="B535" s="417"/>
      <c r="C535" s="418"/>
      <c r="D535" s="418"/>
      <c r="E535" s="418"/>
      <c r="F535" s="418"/>
    </row>
    <row r="536" spans="1:6" ht="15.75">
      <c r="A536" s="416"/>
      <c r="B536" s="417"/>
      <c r="C536" s="418"/>
      <c r="D536" s="418"/>
      <c r="E536" s="418"/>
      <c r="F536" s="418"/>
    </row>
    <row r="537" spans="1:6" ht="15.75">
      <c r="A537" s="416"/>
      <c r="B537" s="417"/>
      <c r="C537" s="418"/>
      <c r="D537" s="418"/>
      <c r="E537" s="418"/>
      <c r="F537" s="418"/>
    </row>
    <row r="538" spans="1:6" ht="15.75">
      <c r="A538" s="416"/>
      <c r="B538" s="417"/>
      <c r="C538" s="418"/>
      <c r="D538" s="418"/>
      <c r="E538" s="418"/>
      <c r="F538" s="418"/>
    </row>
    <row r="539" spans="1:6" ht="15.75">
      <c r="A539" s="416"/>
      <c r="B539" s="417"/>
      <c r="C539" s="418"/>
      <c r="D539" s="418"/>
      <c r="E539" s="418"/>
      <c r="F539" s="418"/>
    </row>
    <row r="540" spans="1:6" ht="15.75">
      <c r="A540" s="416"/>
      <c r="B540" s="417"/>
      <c r="C540" s="418"/>
      <c r="D540" s="418"/>
      <c r="E540" s="418"/>
      <c r="F540" s="418"/>
    </row>
    <row r="541" spans="1:6" ht="15.75">
      <c r="A541" s="416"/>
      <c r="B541" s="417"/>
      <c r="C541" s="418"/>
      <c r="D541" s="418"/>
      <c r="E541" s="418"/>
      <c r="F541" s="418"/>
    </row>
    <row r="542" spans="1:6" ht="15.75">
      <c r="A542" s="416"/>
      <c r="B542" s="417"/>
      <c r="C542" s="418"/>
      <c r="D542" s="418"/>
      <c r="E542" s="418"/>
      <c r="F542" s="418"/>
    </row>
    <row r="543" spans="1:6" ht="15.75">
      <c r="A543" s="416"/>
      <c r="B543" s="417"/>
      <c r="C543" s="418"/>
      <c r="D543" s="418"/>
      <c r="E543" s="418"/>
      <c r="F543" s="418"/>
    </row>
    <row r="544" spans="1:6" ht="15.75">
      <c r="A544" s="416"/>
      <c r="B544" s="417"/>
      <c r="C544" s="418"/>
      <c r="D544" s="418"/>
      <c r="E544" s="418"/>
      <c r="F544" s="418"/>
    </row>
    <row r="545" spans="1:6" ht="15.75">
      <c r="A545" s="416"/>
      <c r="B545" s="417"/>
      <c r="C545" s="418"/>
      <c r="D545" s="418"/>
      <c r="E545" s="418"/>
      <c r="F545" s="418"/>
    </row>
    <row r="546" spans="1:6" ht="15.75">
      <c r="A546" s="416"/>
      <c r="B546" s="417"/>
      <c r="C546" s="418"/>
      <c r="D546" s="418"/>
      <c r="E546" s="418"/>
      <c r="F546" s="418"/>
    </row>
    <row r="547" spans="1:6" ht="15.75">
      <c r="A547" s="416"/>
      <c r="B547" s="417"/>
      <c r="C547" s="418"/>
      <c r="D547" s="418"/>
      <c r="E547" s="418"/>
      <c r="F547" s="418"/>
    </row>
    <row r="548" spans="1:6" ht="15.75">
      <c r="A548" s="416"/>
      <c r="B548" s="417"/>
      <c r="C548" s="418"/>
      <c r="D548" s="418"/>
      <c r="E548" s="418"/>
      <c r="F548" s="418"/>
    </row>
    <row r="549" spans="1:6" ht="15.75">
      <c r="A549" s="416"/>
      <c r="B549" s="417"/>
      <c r="C549" s="418"/>
      <c r="D549" s="418"/>
      <c r="E549" s="418"/>
      <c r="F549" s="418"/>
    </row>
    <row r="550" spans="1:6" ht="15.75">
      <c r="A550" s="416"/>
      <c r="B550" s="417"/>
      <c r="C550" s="418"/>
      <c r="D550" s="418"/>
      <c r="E550" s="418"/>
      <c r="F550" s="418"/>
    </row>
    <row r="551" spans="1:6" ht="15.75">
      <c r="A551" s="416"/>
      <c r="B551" s="417"/>
      <c r="C551" s="418"/>
      <c r="D551" s="418"/>
      <c r="E551" s="418"/>
      <c r="F551" s="418"/>
    </row>
    <row r="552" spans="1:6" ht="15.75">
      <c r="A552" s="416"/>
      <c r="B552" s="417"/>
      <c r="C552" s="418"/>
      <c r="D552" s="418"/>
      <c r="E552" s="418"/>
      <c r="F552" s="418"/>
    </row>
    <row r="553" spans="1:6" ht="15.75">
      <c r="A553" s="416"/>
      <c r="B553" s="417"/>
      <c r="C553" s="418"/>
      <c r="D553" s="418"/>
      <c r="E553" s="418"/>
      <c r="F553" s="418"/>
    </row>
    <row r="554" spans="1:6" ht="15.75">
      <c r="A554" s="416"/>
      <c r="B554" s="417"/>
      <c r="C554" s="418"/>
      <c r="D554" s="418"/>
      <c r="E554" s="418"/>
      <c r="F554" s="418"/>
    </row>
    <row r="555" spans="1:6" ht="15.75">
      <c r="A555" s="416"/>
      <c r="B555" s="417"/>
      <c r="C555" s="418"/>
      <c r="D555" s="418"/>
      <c r="E555" s="418"/>
      <c r="F555" s="418"/>
    </row>
    <row r="556" spans="1:6" ht="15.75">
      <c r="A556" s="416"/>
      <c r="B556" s="417"/>
      <c r="C556" s="418"/>
      <c r="D556" s="418"/>
      <c r="E556" s="418"/>
      <c r="F556" s="418"/>
    </row>
    <row r="557" spans="1:6" ht="15.75">
      <c r="A557" s="416"/>
      <c r="B557" s="417"/>
      <c r="C557" s="418"/>
      <c r="D557" s="418"/>
      <c r="E557" s="418"/>
      <c r="F557" s="418"/>
    </row>
    <row r="558" spans="1:6" ht="15.75">
      <c r="A558" s="416"/>
      <c r="B558" s="417"/>
      <c r="C558" s="418"/>
      <c r="D558" s="418"/>
      <c r="E558" s="418"/>
      <c r="F558" s="418"/>
    </row>
    <row r="559" spans="1:6" ht="15.75">
      <c r="A559" s="416"/>
      <c r="B559" s="417"/>
      <c r="C559" s="418"/>
      <c r="D559" s="418"/>
      <c r="E559" s="418"/>
      <c r="F559" s="418"/>
    </row>
    <row r="560" spans="1:6" ht="15.75">
      <c r="A560" s="416"/>
      <c r="B560" s="417"/>
      <c r="C560" s="418"/>
      <c r="D560" s="418"/>
      <c r="E560" s="418"/>
      <c r="F560" s="418"/>
    </row>
    <row r="561" spans="1:6" ht="15.75">
      <c r="A561" s="416"/>
      <c r="B561" s="417"/>
      <c r="C561" s="418"/>
      <c r="D561" s="418"/>
      <c r="E561" s="418"/>
      <c r="F561" s="418"/>
    </row>
    <row r="562" spans="1:6" ht="15.75">
      <c r="A562" s="416"/>
      <c r="B562" s="417"/>
      <c r="C562" s="418"/>
      <c r="D562" s="418"/>
      <c r="E562" s="418"/>
      <c r="F562" s="418"/>
    </row>
    <row r="563" spans="1:6" ht="15.75">
      <c r="A563" s="416"/>
      <c r="B563" s="417"/>
      <c r="C563" s="418"/>
      <c r="D563" s="418"/>
      <c r="E563" s="418"/>
      <c r="F563" s="418"/>
    </row>
    <row r="564" spans="1:6" ht="15.75">
      <c r="A564" s="416"/>
      <c r="B564" s="417"/>
      <c r="C564" s="418"/>
      <c r="D564" s="418"/>
      <c r="E564" s="418"/>
      <c r="F564" s="418"/>
    </row>
    <row r="565" spans="1:6" ht="15.75">
      <c r="A565" s="416"/>
      <c r="B565" s="417"/>
      <c r="C565" s="418"/>
      <c r="D565" s="418"/>
      <c r="E565" s="418"/>
      <c r="F565" s="418"/>
    </row>
    <row r="566" spans="1:6" ht="15.75">
      <c r="A566" s="416"/>
      <c r="B566" s="417"/>
      <c r="C566" s="418"/>
      <c r="D566" s="418"/>
      <c r="E566" s="418"/>
      <c r="F566" s="418"/>
    </row>
    <row r="567" spans="1:6" ht="15.75">
      <c r="A567" s="416"/>
      <c r="B567" s="417"/>
      <c r="C567" s="418"/>
      <c r="D567" s="418"/>
      <c r="E567" s="418"/>
      <c r="F567" s="418"/>
    </row>
    <row r="568" spans="1:6" ht="15.75">
      <c r="A568" s="416"/>
      <c r="B568" s="417"/>
      <c r="C568" s="418"/>
      <c r="D568" s="418"/>
      <c r="E568" s="418"/>
      <c r="F568" s="418"/>
    </row>
    <row r="569" spans="1:6" ht="15.75">
      <c r="A569" s="416"/>
      <c r="B569" s="417"/>
      <c r="C569" s="418"/>
      <c r="D569" s="418"/>
      <c r="E569" s="418"/>
      <c r="F569" s="418"/>
    </row>
    <row r="570" spans="1:6" ht="15.75">
      <c r="A570" s="416"/>
      <c r="B570" s="417"/>
      <c r="C570" s="418"/>
      <c r="D570" s="418"/>
      <c r="E570" s="418"/>
      <c r="F570" s="418"/>
    </row>
    <row r="571" spans="1:6" ht="15.75">
      <c r="A571" s="416"/>
      <c r="B571" s="417"/>
      <c r="C571" s="418"/>
      <c r="D571" s="418"/>
      <c r="E571" s="418"/>
      <c r="F571" s="418"/>
    </row>
    <row r="572" spans="1:6" ht="15.75">
      <c r="A572" s="416"/>
      <c r="B572" s="417"/>
      <c r="C572" s="418"/>
      <c r="D572" s="418"/>
      <c r="E572" s="418"/>
      <c r="F572" s="418"/>
    </row>
    <row r="573" spans="1:6" ht="15.75">
      <c r="A573" s="416"/>
      <c r="B573" s="417"/>
      <c r="C573" s="418"/>
      <c r="D573" s="418"/>
      <c r="E573" s="418"/>
      <c r="F573" s="418"/>
    </row>
    <row r="574" spans="1:6" ht="15.75">
      <c r="A574" s="416"/>
      <c r="B574" s="417"/>
      <c r="C574" s="418"/>
      <c r="D574" s="418"/>
      <c r="E574" s="418"/>
      <c r="F574" s="418"/>
    </row>
    <row r="575" spans="1:6" ht="15.75">
      <c r="A575" s="416"/>
      <c r="B575" s="417"/>
      <c r="C575" s="418"/>
      <c r="D575" s="418"/>
      <c r="E575" s="418"/>
      <c r="F575" s="418"/>
    </row>
    <row r="576" spans="1:6" ht="15.75">
      <c r="A576" s="416"/>
      <c r="B576" s="417"/>
      <c r="C576" s="418"/>
      <c r="D576" s="418"/>
      <c r="E576" s="418"/>
      <c r="F576" s="418"/>
    </row>
    <row r="577" spans="1:6" ht="15.75">
      <c r="A577" s="416"/>
      <c r="B577" s="417"/>
      <c r="C577" s="418"/>
      <c r="D577" s="418"/>
      <c r="E577" s="418"/>
      <c r="F577" s="418"/>
    </row>
    <row r="578" spans="1:6" ht="15.75">
      <c r="A578" s="416"/>
      <c r="B578" s="417"/>
      <c r="C578" s="418"/>
      <c r="D578" s="418"/>
      <c r="E578" s="418"/>
      <c r="F578" s="418"/>
    </row>
    <row r="579" spans="1:6" ht="15.75">
      <c r="A579" s="416"/>
      <c r="B579" s="417"/>
      <c r="C579" s="418"/>
      <c r="D579" s="418"/>
      <c r="E579" s="418"/>
      <c r="F579" s="418"/>
    </row>
    <row r="580" spans="1:6" ht="15.75">
      <c r="A580" s="416"/>
      <c r="B580" s="417"/>
      <c r="C580" s="418"/>
      <c r="D580" s="418"/>
      <c r="E580" s="418"/>
      <c r="F580" s="418"/>
    </row>
    <row r="581" spans="1:6" ht="15.75">
      <c r="A581" s="416"/>
      <c r="B581" s="417"/>
      <c r="C581" s="418"/>
      <c r="D581" s="418"/>
      <c r="E581" s="418"/>
      <c r="F581" s="418"/>
    </row>
    <row r="582" spans="1:6" ht="15.75">
      <c r="A582" s="416"/>
      <c r="B582" s="417"/>
      <c r="C582" s="418"/>
      <c r="D582" s="418"/>
      <c r="E582" s="418"/>
      <c r="F582" s="418"/>
    </row>
    <row r="583" spans="1:6" ht="15.75">
      <c r="A583" s="416"/>
      <c r="B583" s="417"/>
      <c r="C583" s="418"/>
      <c r="D583" s="418"/>
      <c r="E583" s="418"/>
      <c r="F583" s="418"/>
    </row>
    <row r="584" spans="1:6" ht="15.75">
      <c r="A584" s="416"/>
      <c r="B584" s="417"/>
      <c r="C584" s="418"/>
      <c r="D584" s="418"/>
      <c r="E584" s="418"/>
      <c r="F584" s="418"/>
    </row>
    <row r="585" spans="1:6" ht="15.75">
      <c r="A585" s="416"/>
      <c r="B585" s="417"/>
      <c r="C585" s="418"/>
      <c r="D585" s="418"/>
      <c r="E585" s="418"/>
      <c r="F585" s="418"/>
    </row>
    <row r="586" spans="1:6" ht="15.75">
      <c r="A586" s="416"/>
      <c r="B586" s="417"/>
      <c r="C586" s="418"/>
      <c r="D586" s="418"/>
      <c r="E586" s="418"/>
      <c r="F586" s="418"/>
    </row>
    <row r="587" spans="1:6" ht="15.75">
      <c r="A587" s="416"/>
      <c r="B587" s="417"/>
      <c r="C587" s="418"/>
      <c r="D587" s="418"/>
      <c r="E587" s="418"/>
      <c r="F587" s="418"/>
    </row>
    <row r="588" spans="1:6" ht="15.75">
      <c r="A588" s="416"/>
      <c r="B588" s="417"/>
      <c r="C588" s="418"/>
      <c r="D588" s="418"/>
      <c r="E588" s="418"/>
      <c r="F588" s="418"/>
    </row>
    <row r="589" spans="1:6" ht="15.75">
      <c r="A589" s="416"/>
      <c r="B589" s="417"/>
      <c r="C589" s="418"/>
      <c r="D589" s="418"/>
      <c r="E589" s="418"/>
      <c r="F589" s="418"/>
    </row>
    <row r="590" spans="1:6" ht="15.75">
      <c r="A590" s="416"/>
      <c r="B590" s="417"/>
      <c r="C590" s="418"/>
      <c r="D590" s="418"/>
      <c r="E590" s="418"/>
      <c r="F590" s="418"/>
    </row>
    <row r="591" spans="1:6" ht="15.75">
      <c r="A591" s="416"/>
      <c r="B591" s="417"/>
      <c r="C591" s="418"/>
      <c r="D591" s="418"/>
      <c r="E591" s="418"/>
      <c r="F591" s="418"/>
    </row>
    <row r="592" spans="1:6" ht="15.75">
      <c r="A592" s="416"/>
      <c r="B592" s="417"/>
      <c r="C592" s="418"/>
      <c r="D592" s="418"/>
      <c r="E592" s="418"/>
      <c r="F592" s="418"/>
    </row>
    <row r="593" spans="1:6" ht="15.75">
      <c r="A593" s="416"/>
      <c r="B593" s="417"/>
      <c r="C593" s="418"/>
      <c r="D593" s="418"/>
      <c r="E593" s="418"/>
      <c r="F593" s="418"/>
    </row>
    <row r="594" spans="1:6" ht="15.75">
      <c r="A594" s="416"/>
      <c r="B594" s="417"/>
      <c r="C594" s="418"/>
      <c r="D594" s="418"/>
      <c r="E594" s="418"/>
      <c r="F594" s="418"/>
    </row>
    <row r="595" spans="1:6" ht="15.75">
      <c r="A595" s="416"/>
      <c r="B595" s="417"/>
      <c r="C595" s="418"/>
      <c r="D595" s="418"/>
      <c r="E595" s="418"/>
      <c r="F595" s="418"/>
    </row>
    <row r="596" spans="1:6" ht="15.75">
      <c r="A596" s="416"/>
      <c r="B596" s="417"/>
      <c r="C596" s="418"/>
      <c r="D596" s="418"/>
      <c r="E596" s="418"/>
      <c r="F596" s="418"/>
    </row>
    <row r="597" spans="1:6" ht="15.75">
      <c r="A597" s="416"/>
      <c r="B597" s="417"/>
      <c r="C597" s="418"/>
      <c r="D597" s="418"/>
      <c r="E597" s="418"/>
      <c r="F597" s="418"/>
    </row>
    <row r="598" spans="1:6" ht="15.75">
      <c r="A598" s="416"/>
      <c r="B598" s="417"/>
      <c r="C598" s="418"/>
      <c r="D598" s="418"/>
      <c r="E598" s="418"/>
      <c r="F598" s="418"/>
    </row>
    <row r="599" spans="1:6" ht="15.75">
      <c r="A599" s="416"/>
      <c r="B599" s="417"/>
      <c r="C599" s="418"/>
      <c r="D599" s="418"/>
      <c r="E599" s="418"/>
      <c r="F599" s="418"/>
    </row>
    <row r="600" spans="1:6" ht="15.75">
      <c r="A600" s="416"/>
      <c r="B600" s="417"/>
      <c r="C600" s="418"/>
      <c r="D600" s="418"/>
      <c r="E600" s="418"/>
      <c r="F600" s="418"/>
    </row>
    <row r="601" spans="1:6" ht="15.75">
      <c r="A601" s="416"/>
      <c r="B601" s="417"/>
      <c r="C601" s="418"/>
      <c r="D601" s="418"/>
      <c r="E601" s="418"/>
      <c r="F601" s="418"/>
    </row>
    <row r="602" spans="1:6" ht="15.75">
      <c r="A602" s="416"/>
      <c r="B602" s="417"/>
      <c r="C602" s="418"/>
      <c r="D602" s="418"/>
      <c r="E602" s="418"/>
      <c r="F602" s="418"/>
    </row>
    <row r="603" spans="1:6" ht="15.75">
      <c r="A603" s="416"/>
      <c r="B603" s="417"/>
      <c r="C603" s="418"/>
      <c r="D603" s="418"/>
      <c r="E603" s="418"/>
      <c r="F603" s="418"/>
    </row>
    <row r="604" spans="1:6" ht="15.75">
      <c r="A604" s="416"/>
      <c r="B604" s="417"/>
      <c r="C604" s="418"/>
      <c r="D604" s="418"/>
      <c r="E604" s="418"/>
      <c r="F604" s="418"/>
    </row>
    <row r="605" spans="1:6" ht="15.75">
      <c r="A605" s="416"/>
      <c r="B605" s="417"/>
      <c r="C605" s="418"/>
      <c r="D605" s="418"/>
      <c r="E605" s="418"/>
      <c r="F605" s="418"/>
    </row>
    <row r="606" spans="1:6" ht="15.75">
      <c r="A606" s="416"/>
      <c r="B606" s="417"/>
      <c r="C606" s="418"/>
      <c r="D606" s="418"/>
      <c r="E606" s="418"/>
      <c r="F606" s="418"/>
    </row>
    <row r="607" spans="1:6" ht="15.75">
      <c r="A607" s="416"/>
      <c r="B607" s="417"/>
      <c r="C607" s="418"/>
      <c r="D607" s="418"/>
      <c r="E607" s="418"/>
      <c r="F607" s="418"/>
    </row>
    <row r="608" spans="1:6" ht="15.75">
      <c r="A608" s="416"/>
      <c r="B608" s="417"/>
      <c r="C608" s="418"/>
      <c r="D608" s="418"/>
      <c r="E608" s="418"/>
      <c r="F608" s="418"/>
    </row>
    <row r="609" spans="1:6" ht="15.75">
      <c r="A609" s="416"/>
      <c r="B609" s="417"/>
      <c r="C609" s="418"/>
      <c r="D609" s="418"/>
      <c r="E609" s="418"/>
      <c r="F609" s="418"/>
    </row>
    <row r="610" spans="1:6" ht="15.75">
      <c r="A610" s="416"/>
      <c r="B610" s="417"/>
      <c r="C610" s="418"/>
      <c r="D610" s="418"/>
      <c r="E610" s="418"/>
      <c r="F610" s="418"/>
    </row>
    <row r="611" spans="1:6" ht="15.75">
      <c r="A611" s="416"/>
      <c r="B611" s="417"/>
      <c r="C611" s="418"/>
      <c r="D611" s="418"/>
      <c r="E611" s="418"/>
      <c r="F611" s="418"/>
    </row>
    <row r="612" spans="1:6" ht="15.75">
      <c r="A612" s="416"/>
      <c r="B612" s="417"/>
      <c r="C612" s="418"/>
      <c r="D612" s="418"/>
      <c r="E612" s="418"/>
      <c r="F612" s="418"/>
    </row>
    <row r="613" spans="1:6" ht="15.75">
      <c r="A613" s="416"/>
      <c r="B613" s="417"/>
      <c r="C613" s="418"/>
      <c r="D613" s="418"/>
      <c r="E613" s="418"/>
      <c r="F613" s="418"/>
    </row>
    <row r="614" spans="1:6" ht="15.75">
      <c r="A614" s="416"/>
      <c r="B614" s="417"/>
      <c r="C614" s="418"/>
      <c r="D614" s="418"/>
      <c r="E614" s="418"/>
      <c r="F614" s="418"/>
    </row>
    <row r="615" spans="1:6" ht="15.75">
      <c r="A615" s="416"/>
      <c r="B615" s="417"/>
      <c r="C615" s="418"/>
      <c r="D615" s="418"/>
      <c r="E615" s="418"/>
      <c r="F615" s="418"/>
    </row>
    <row r="616" spans="1:6" ht="15.75">
      <c r="A616" s="416"/>
      <c r="B616" s="417"/>
      <c r="C616" s="418"/>
      <c r="D616" s="418"/>
      <c r="E616" s="418"/>
      <c r="F616" s="418"/>
    </row>
    <row r="617" spans="1:6" ht="15.75">
      <c r="A617" s="416"/>
      <c r="B617" s="417"/>
      <c r="C617" s="418"/>
      <c r="D617" s="418"/>
      <c r="E617" s="418"/>
      <c r="F617" s="418"/>
    </row>
    <row r="618" spans="1:6" ht="15.75">
      <c r="A618" s="416"/>
      <c r="B618" s="417"/>
      <c r="C618" s="418"/>
      <c r="D618" s="418"/>
      <c r="E618" s="418"/>
      <c r="F618" s="418"/>
    </row>
    <row r="619" spans="1:6" ht="15.75">
      <c r="A619" s="416"/>
      <c r="B619" s="417"/>
      <c r="C619" s="418"/>
      <c r="D619" s="418"/>
      <c r="E619" s="418"/>
      <c r="F619" s="418"/>
    </row>
    <row r="620" spans="1:6" ht="15.75">
      <c r="A620" s="416"/>
      <c r="B620" s="417"/>
      <c r="C620" s="418"/>
      <c r="D620" s="418"/>
      <c r="E620" s="418"/>
      <c r="F620" s="418"/>
    </row>
    <row r="621" spans="1:6" ht="15.75">
      <c r="A621" s="416"/>
      <c r="B621" s="417"/>
      <c r="C621" s="418"/>
      <c r="D621" s="418"/>
      <c r="E621" s="418"/>
      <c r="F621" s="418"/>
    </row>
    <row r="622" spans="1:6" ht="15.75">
      <c r="A622" s="416"/>
      <c r="B622" s="417"/>
      <c r="C622" s="418"/>
      <c r="D622" s="418"/>
      <c r="E622" s="418"/>
      <c r="F622" s="418"/>
    </row>
    <row r="623" spans="1:6" ht="15.75">
      <c r="A623" s="416"/>
      <c r="B623" s="417"/>
      <c r="C623" s="418"/>
      <c r="D623" s="418"/>
      <c r="E623" s="418"/>
      <c r="F623" s="418"/>
    </row>
    <row r="624" spans="1:6" ht="15.75">
      <c r="A624" s="416"/>
      <c r="B624" s="417"/>
      <c r="C624" s="418"/>
      <c r="D624" s="418"/>
      <c r="E624" s="418"/>
      <c r="F624" s="418"/>
    </row>
    <row r="625" spans="1:6" ht="15.75">
      <c r="A625" s="416"/>
      <c r="B625" s="417"/>
      <c r="C625" s="418"/>
      <c r="D625" s="418"/>
      <c r="E625" s="418"/>
      <c r="F625" s="418"/>
    </row>
    <row r="626" spans="1:6" ht="15.75">
      <c r="A626" s="416"/>
      <c r="B626" s="417"/>
      <c r="C626" s="418"/>
      <c r="D626" s="418"/>
      <c r="E626" s="418"/>
      <c r="F626" s="418"/>
    </row>
    <row r="627" spans="1:6" ht="15.75">
      <c r="A627" s="416"/>
      <c r="B627" s="417"/>
      <c r="C627" s="418"/>
      <c r="D627" s="418"/>
      <c r="E627" s="418"/>
      <c r="F627" s="418"/>
    </row>
    <row r="628" spans="1:6" ht="15.75">
      <c r="A628" s="416"/>
      <c r="B628" s="417"/>
      <c r="C628" s="418"/>
      <c r="D628" s="418"/>
      <c r="E628" s="418"/>
      <c r="F628" s="418"/>
    </row>
    <row r="629" spans="1:6" ht="15.75">
      <c r="A629" s="416"/>
      <c r="B629" s="417"/>
      <c r="C629" s="418"/>
      <c r="D629" s="418"/>
      <c r="E629" s="418"/>
      <c r="F629" s="418"/>
    </row>
    <row r="630" spans="1:6" ht="15.75">
      <c r="A630" s="416"/>
      <c r="B630" s="417"/>
      <c r="C630" s="418"/>
      <c r="D630" s="418"/>
      <c r="E630" s="418"/>
      <c r="F630" s="418"/>
    </row>
    <row r="631" spans="1:6" ht="15.75">
      <c r="A631" s="416"/>
      <c r="B631" s="417"/>
      <c r="C631" s="418"/>
      <c r="D631" s="418"/>
      <c r="E631" s="418"/>
      <c r="F631" s="418"/>
    </row>
    <row r="632" spans="1:6" ht="15.75">
      <c r="A632" s="416"/>
      <c r="B632" s="417"/>
      <c r="C632" s="418"/>
      <c r="D632" s="418"/>
      <c r="E632" s="418"/>
      <c r="F632" s="418"/>
    </row>
    <row r="633" spans="1:6" ht="15.75">
      <c r="A633" s="416"/>
      <c r="B633" s="417"/>
      <c r="C633" s="418"/>
      <c r="D633" s="418"/>
      <c r="E633" s="418"/>
      <c r="F633" s="418"/>
    </row>
    <row r="634" spans="1:6" ht="15.75">
      <c r="A634" s="416"/>
      <c r="B634" s="417"/>
      <c r="C634" s="418"/>
      <c r="D634" s="418"/>
      <c r="E634" s="418"/>
      <c r="F634" s="418"/>
    </row>
    <row r="635" spans="1:6" ht="15.75">
      <c r="A635" s="416"/>
      <c r="B635" s="417"/>
      <c r="C635" s="418"/>
      <c r="D635" s="418"/>
      <c r="E635" s="418"/>
      <c r="F635" s="418"/>
    </row>
    <row r="636" spans="1:6" ht="15.75">
      <c r="A636" s="416"/>
      <c r="B636" s="417"/>
      <c r="C636" s="418"/>
      <c r="D636" s="418"/>
      <c r="E636" s="418"/>
      <c r="F636" s="418"/>
    </row>
    <row r="637" spans="1:6" ht="15.75">
      <c r="A637" s="416"/>
      <c r="B637" s="417"/>
      <c r="C637" s="418"/>
      <c r="D637" s="418"/>
      <c r="E637" s="418"/>
      <c r="F637" s="418"/>
    </row>
    <row r="638" spans="1:6" ht="15.75">
      <c r="A638" s="416"/>
      <c r="B638" s="417"/>
      <c r="C638" s="418"/>
      <c r="D638" s="418"/>
      <c r="E638" s="418"/>
      <c r="F638" s="418"/>
    </row>
    <row r="639" spans="1:6" ht="15.75">
      <c r="A639" s="416"/>
      <c r="B639" s="417"/>
      <c r="C639" s="418"/>
      <c r="D639" s="418"/>
      <c r="E639" s="418"/>
      <c r="F639" s="418"/>
    </row>
    <row r="640" spans="1:6" ht="15.75">
      <c r="A640" s="416"/>
      <c r="B640" s="417"/>
      <c r="C640" s="418"/>
      <c r="D640" s="418"/>
      <c r="E640" s="418"/>
      <c r="F640" s="418"/>
    </row>
    <row r="641" spans="1:6" ht="15.75">
      <c r="A641" s="416"/>
      <c r="B641" s="417"/>
      <c r="C641" s="418"/>
      <c r="D641" s="418"/>
      <c r="E641" s="418"/>
      <c r="F641" s="418"/>
    </row>
    <row r="642" spans="1:6" ht="15.75">
      <c r="A642" s="416"/>
      <c r="B642" s="417"/>
      <c r="C642" s="418"/>
      <c r="D642" s="418"/>
      <c r="E642" s="418"/>
      <c r="F642" s="418"/>
    </row>
    <row r="643" spans="1:6" ht="15.75">
      <c r="A643" s="416"/>
      <c r="B643" s="417"/>
      <c r="C643" s="418"/>
      <c r="D643" s="418"/>
      <c r="E643" s="418"/>
      <c r="F643" s="418"/>
    </row>
    <row r="644" spans="1:6" ht="15.75">
      <c r="A644" s="416"/>
      <c r="B644" s="417"/>
      <c r="C644" s="418"/>
      <c r="D644" s="418"/>
      <c r="E644" s="418"/>
      <c r="F644" s="418"/>
    </row>
    <row r="645" spans="1:6" ht="15.75">
      <c r="A645" s="416"/>
      <c r="B645" s="417"/>
      <c r="C645" s="418"/>
      <c r="D645" s="418"/>
      <c r="E645" s="418"/>
      <c r="F645" s="418"/>
    </row>
    <row r="646" spans="1:6" ht="15.75">
      <c r="A646" s="416"/>
      <c r="B646" s="417"/>
      <c r="C646" s="418"/>
      <c r="D646" s="418"/>
      <c r="E646" s="418"/>
      <c r="F646" s="418"/>
    </row>
    <row r="647" spans="1:6" ht="15.75">
      <c r="A647" s="416"/>
      <c r="B647" s="417"/>
      <c r="C647" s="418"/>
      <c r="D647" s="418"/>
      <c r="E647" s="418"/>
      <c r="F647" s="418"/>
    </row>
    <row r="648" spans="1:6" ht="15.75">
      <c r="A648" s="416"/>
      <c r="B648" s="417"/>
      <c r="C648" s="418"/>
      <c r="D648" s="418"/>
      <c r="E648" s="418"/>
      <c r="F648" s="418"/>
    </row>
    <row r="649" spans="1:6" ht="15.75">
      <c r="A649" s="416"/>
      <c r="B649" s="417"/>
      <c r="C649" s="418"/>
      <c r="D649" s="418"/>
      <c r="E649" s="418"/>
      <c r="F649" s="418"/>
    </row>
    <row r="650" spans="1:6" ht="15.75">
      <c r="A650" s="416"/>
      <c r="B650" s="417"/>
      <c r="C650" s="418"/>
      <c r="D650" s="418"/>
      <c r="E650" s="418"/>
      <c r="F650" s="418"/>
    </row>
    <row r="651" spans="1:6" ht="15.75">
      <c r="A651" s="416"/>
      <c r="B651" s="417"/>
      <c r="C651" s="418"/>
      <c r="D651" s="418"/>
      <c r="E651" s="418"/>
      <c r="F651" s="418"/>
    </row>
    <row r="652" spans="1:6" ht="15.75">
      <c r="A652" s="416"/>
      <c r="B652" s="417"/>
      <c r="C652" s="418"/>
      <c r="D652" s="418"/>
      <c r="E652" s="418"/>
      <c r="F652" s="418"/>
    </row>
    <row r="653" spans="1:6" ht="15.75">
      <c r="A653" s="416"/>
      <c r="B653" s="417"/>
      <c r="C653" s="418"/>
      <c r="D653" s="418"/>
      <c r="E653" s="418"/>
      <c r="F653" s="418"/>
    </row>
    <row r="654" spans="1:6" ht="15.75">
      <c r="A654" s="416"/>
      <c r="B654" s="417"/>
      <c r="C654" s="418"/>
      <c r="D654" s="418"/>
      <c r="E654" s="418"/>
      <c r="F654" s="418"/>
    </row>
    <row r="655" spans="1:6" ht="15.75">
      <c r="A655" s="416"/>
      <c r="B655" s="417"/>
      <c r="C655" s="418"/>
      <c r="D655" s="418"/>
      <c r="E655" s="418"/>
      <c r="F655" s="418"/>
    </row>
    <row r="656" spans="1:6" ht="15.75">
      <c r="A656" s="416"/>
      <c r="B656" s="417"/>
      <c r="C656" s="418"/>
      <c r="D656" s="418"/>
      <c r="E656" s="418"/>
      <c r="F656" s="418"/>
    </row>
    <row r="657" spans="1:6" ht="15.75">
      <c r="A657" s="416"/>
      <c r="B657" s="417"/>
      <c r="C657" s="418"/>
      <c r="D657" s="418"/>
      <c r="E657" s="418"/>
      <c r="F657" s="418"/>
    </row>
    <row r="658" spans="1:6" ht="15.75">
      <c r="A658" s="416"/>
      <c r="B658" s="417"/>
      <c r="C658" s="418"/>
      <c r="D658" s="418"/>
      <c r="E658" s="418"/>
      <c r="F658" s="418"/>
    </row>
    <row r="659" spans="1:6" ht="15.75">
      <c r="A659" s="416"/>
      <c r="B659" s="417"/>
      <c r="C659" s="418"/>
      <c r="D659" s="418"/>
      <c r="E659" s="418"/>
      <c r="F659" s="418"/>
    </row>
    <row r="660" spans="1:6" ht="15.75">
      <c r="A660" s="416"/>
      <c r="B660" s="417"/>
      <c r="C660" s="418"/>
      <c r="D660" s="418"/>
      <c r="E660" s="418"/>
      <c r="F660" s="418"/>
    </row>
    <row r="661" spans="1:6" ht="15.75">
      <c r="A661" s="416"/>
      <c r="B661" s="417"/>
      <c r="C661" s="418"/>
      <c r="D661" s="418"/>
      <c r="E661" s="418"/>
      <c r="F661" s="418"/>
    </row>
    <row r="662" spans="1:6" ht="15.75">
      <c r="A662" s="416"/>
      <c r="B662" s="417"/>
      <c r="C662" s="418"/>
      <c r="D662" s="418"/>
      <c r="E662" s="418"/>
      <c r="F662" s="418"/>
    </row>
    <row r="663" spans="1:6" ht="15.75">
      <c r="A663" s="416"/>
      <c r="B663" s="417"/>
      <c r="C663" s="418"/>
      <c r="D663" s="418"/>
      <c r="E663" s="418"/>
      <c r="F663" s="418"/>
    </row>
    <row r="664" spans="1:6" ht="15.75">
      <c r="A664" s="416"/>
      <c r="B664" s="417"/>
      <c r="C664" s="418"/>
      <c r="D664" s="418"/>
      <c r="E664" s="418"/>
      <c r="F664" s="418"/>
    </row>
    <row r="665" spans="1:6" ht="15.75">
      <c r="A665" s="416"/>
      <c r="B665" s="417"/>
      <c r="C665" s="418"/>
      <c r="D665" s="418"/>
      <c r="E665" s="418"/>
      <c r="F665" s="418"/>
    </row>
    <row r="666" spans="1:6" ht="15.75">
      <c r="A666" s="416"/>
      <c r="B666" s="417"/>
      <c r="C666" s="418"/>
      <c r="D666" s="418"/>
      <c r="E666" s="418"/>
      <c r="F666" s="418"/>
    </row>
    <row r="667" spans="1:6" ht="15.75">
      <c r="A667" s="416"/>
      <c r="B667" s="417"/>
      <c r="C667" s="418"/>
      <c r="D667" s="418"/>
      <c r="E667" s="418"/>
      <c r="F667" s="418"/>
    </row>
    <row r="668" spans="1:6" ht="15.75">
      <c r="A668" s="416"/>
      <c r="B668" s="417"/>
      <c r="C668" s="418"/>
      <c r="D668" s="418"/>
      <c r="E668" s="418"/>
      <c r="F668" s="418"/>
    </row>
    <row r="669" spans="1:6" ht="15.75">
      <c r="A669" s="416"/>
      <c r="B669" s="417"/>
      <c r="C669" s="418"/>
      <c r="D669" s="418"/>
      <c r="E669" s="418"/>
      <c r="F669" s="418"/>
    </row>
    <row r="670" spans="1:6" ht="15.75">
      <c r="A670" s="416"/>
      <c r="B670" s="417"/>
      <c r="C670" s="418"/>
      <c r="D670" s="418"/>
      <c r="E670" s="418"/>
      <c r="F670" s="418"/>
    </row>
    <row r="671" spans="1:6" ht="15.75">
      <c r="A671" s="416"/>
      <c r="B671" s="417"/>
      <c r="C671" s="418"/>
      <c r="D671" s="418"/>
      <c r="E671" s="418"/>
      <c r="F671" s="418"/>
    </row>
    <row r="672" spans="1:6" ht="15.75">
      <c r="A672" s="416"/>
      <c r="B672" s="417"/>
      <c r="C672" s="418"/>
      <c r="D672" s="418"/>
      <c r="E672" s="418"/>
      <c r="F672" s="418"/>
    </row>
    <row r="673" spans="1:6" ht="15.75">
      <c r="A673" s="416"/>
      <c r="B673" s="417"/>
      <c r="C673" s="418"/>
      <c r="D673" s="418"/>
      <c r="E673" s="418"/>
      <c r="F673" s="418"/>
    </row>
    <row r="674" spans="1:6" ht="15.75">
      <c r="A674" s="416"/>
      <c r="B674" s="417"/>
      <c r="C674" s="418"/>
      <c r="D674" s="418"/>
      <c r="E674" s="418"/>
      <c r="F674" s="418"/>
    </row>
    <row r="675" spans="1:6" ht="15.75">
      <c r="A675" s="416"/>
      <c r="B675" s="417"/>
      <c r="C675" s="418"/>
      <c r="D675" s="418"/>
      <c r="E675" s="418"/>
      <c r="F675" s="418"/>
    </row>
    <row r="676" spans="1:6" ht="15.75">
      <c r="A676" s="416"/>
      <c r="B676" s="417"/>
      <c r="C676" s="418"/>
      <c r="D676" s="418"/>
      <c r="E676" s="418"/>
      <c r="F676" s="418"/>
    </row>
    <row r="677" spans="1:6" ht="15.75">
      <c r="A677" s="416"/>
      <c r="B677" s="417"/>
      <c r="C677" s="418"/>
      <c r="D677" s="418"/>
      <c r="E677" s="418"/>
      <c r="F677" s="418"/>
    </row>
    <row r="678" spans="1:6" ht="15.75">
      <c r="A678" s="416"/>
      <c r="B678" s="417"/>
      <c r="C678" s="418"/>
      <c r="D678" s="418"/>
      <c r="E678" s="418"/>
      <c r="F678" s="418"/>
    </row>
    <row r="679" spans="1:6" ht="15.75">
      <c r="A679" s="416"/>
      <c r="B679" s="417"/>
      <c r="C679" s="418"/>
      <c r="D679" s="418"/>
      <c r="E679" s="418"/>
      <c r="F679" s="418"/>
    </row>
    <row r="680" spans="1:6" ht="15.75">
      <c r="A680" s="416"/>
      <c r="B680" s="417"/>
      <c r="C680" s="418"/>
      <c r="D680" s="418"/>
      <c r="E680" s="418"/>
      <c r="F680" s="418"/>
    </row>
    <row r="681" spans="1:6" ht="15.75">
      <c r="A681" s="416"/>
      <c r="B681" s="417"/>
      <c r="C681" s="418"/>
      <c r="D681" s="418"/>
      <c r="E681" s="418"/>
      <c r="F681" s="418"/>
    </row>
    <row r="682" spans="1:6" ht="15.75">
      <c r="A682" s="416"/>
      <c r="B682" s="417"/>
      <c r="C682" s="418"/>
      <c r="D682" s="418"/>
      <c r="E682" s="418"/>
      <c r="F682" s="418"/>
    </row>
    <row r="683" spans="1:6" ht="15.75">
      <c r="A683" s="416"/>
      <c r="B683" s="417"/>
      <c r="C683" s="418"/>
      <c r="D683" s="418"/>
      <c r="E683" s="418"/>
      <c r="F683" s="418"/>
    </row>
    <row r="684" spans="1:6" ht="15.75">
      <c r="A684" s="416"/>
      <c r="B684" s="417"/>
      <c r="C684" s="418"/>
      <c r="D684" s="418"/>
      <c r="E684" s="418"/>
      <c r="F684" s="418"/>
    </row>
    <row r="685" spans="1:6" ht="15.75">
      <c r="A685" s="416"/>
      <c r="B685" s="417"/>
      <c r="C685" s="418"/>
      <c r="D685" s="418"/>
      <c r="E685" s="418"/>
      <c r="F685" s="418"/>
    </row>
    <row r="686" spans="1:6" ht="15.75">
      <c r="A686" s="416"/>
      <c r="B686" s="417"/>
      <c r="C686" s="418"/>
      <c r="D686" s="418"/>
      <c r="E686" s="418"/>
      <c r="F686" s="418"/>
    </row>
    <row r="687" spans="1:6" ht="15.75">
      <c r="A687" s="416"/>
      <c r="B687" s="417"/>
      <c r="C687" s="418"/>
      <c r="D687" s="418"/>
      <c r="E687" s="418"/>
      <c r="F687" s="418"/>
    </row>
    <row r="688" spans="1:6" ht="15.75">
      <c r="A688" s="416"/>
      <c r="B688" s="417"/>
      <c r="C688" s="418"/>
      <c r="D688" s="418"/>
      <c r="E688" s="418"/>
      <c r="F688" s="418"/>
    </row>
    <row r="689" spans="1:6" ht="15.75">
      <c r="A689" s="416"/>
      <c r="B689" s="417"/>
      <c r="C689" s="418"/>
      <c r="D689" s="418"/>
      <c r="E689" s="418"/>
      <c r="F689" s="418"/>
    </row>
    <row r="690" spans="1:6" ht="15.75">
      <c r="A690" s="416"/>
      <c r="B690" s="417"/>
      <c r="C690" s="417"/>
      <c r="D690" s="417"/>
      <c r="E690" s="417"/>
      <c r="F690" s="417"/>
    </row>
    <row r="693" ht="15.75">
      <c r="F693" s="419"/>
    </row>
    <row r="694" ht="15.75">
      <c r="F694" s="419"/>
    </row>
    <row r="695" ht="15.75">
      <c r="F695" s="419"/>
    </row>
    <row r="696" ht="15.75">
      <c r="A696" s="420"/>
    </row>
    <row r="698" ht="15.75">
      <c r="A698" s="57"/>
    </row>
  </sheetData>
  <sheetProtection/>
  <autoFilter ref="A18:F18"/>
  <mergeCells count="8">
    <mergeCell ref="B24:D24"/>
    <mergeCell ref="E24:F24"/>
    <mergeCell ref="C8:H12"/>
    <mergeCell ref="A5:F5"/>
    <mergeCell ref="A15:A17"/>
    <mergeCell ref="B15:B17"/>
    <mergeCell ref="C15:D15"/>
    <mergeCell ref="E15:F15"/>
  </mergeCells>
  <printOptions/>
  <pageMargins left="0.1968503937007874" right="0.1968503937007874" top="0.52" bottom="0.27" header="0.39" footer="0.16"/>
  <pageSetup horizontalDpi="600" verticalDpi="600" orientation="portrait" paperSize="9" scale="75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9"/>
  <sheetViews>
    <sheetView zoomScale="80" zoomScaleNormal="80" zoomScalePageLayoutView="0" workbookViewId="0" topLeftCell="A1">
      <selection activeCell="P33" sqref="P33"/>
    </sheetView>
  </sheetViews>
  <sheetFormatPr defaultColWidth="8.00390625" defaultRowHeight="15.75"/>
  <cols>
    <col min="1" max="1" width="6.50390625" style="451" customWidth="1"/>
    <col min="2" max="2" width="8.00390625" style="452" customWidth="1"/>
    <col min="3" max="3" width="57.75390625" style="451" customWidth="1"/>
    <col min="4" max="4" width="11.75390625" style="450" customWidth="1"/>
    <col min="5" max="8" width="15.625" style="450" customWidth="1"/>
    <col min="9" max="9" width="13.875" style="450" customWidth="1"/>
    <col min="10" max="10" width="11.375" style="450" customWidth="1"/>
    <col min="11" max="16384" width="8.00390625" style="451" customWidth="1"/>
  </cols>
  <sheetData>
    <row r="1" spans="2:10" s="431" customFormat="1" ht="22.5" customHeight="1">
      <c r="B1" s="430"/>
      <c r="D1" s="432"/>
      <c r="E1" s="432"/>
      <c r="J1" s="486" t="s">
        <v>422</v>
      </c>
    </row>
    <row r="2" spans="2:10" s="437" customFormat="1" ht="12">
      <c r="B2" s="434"/>
      <c r="C2" s="435"/>
      <c r="D2" s="436"/>
      <c r="E2" s="436"/>
      <c r="J2" s="433"/>
    </row>
    <row r="3" spans="2:10" s="441" customFormat="1" ht="19.5">
      <c r="B3" s="438"/>
      <c r="C3" s="439"/>
      <c r="D3" s="440"/>
      <c r="E3" s="440"/>
      <c r="J3" s="442"/>
    </row>
    <row r="4" spans="2:5" s="441" customFormat="1" ht="21.75" customHeight="1">
      <c r="B4" s="438"/>
      <c r="C4" s="439"/>
      <c r="D4" s="440"/>
      <c r="E4" s="440"/>
    </row>
    <row r="5" spans="2:10" s="444" customFormat="1" ht="18.75" customHeight="1">
      <c r="B5" s="746" t="s">
        <v>433</v>
      </c>
      <c r="C5" s="746"/>
      <c r="D5" s="746"/>
      <c r="E5" s="746"/>
      <c r="F5" s="746"/>
      <c r="G5" s="746"/>
      <c r="H5" s="443"/>
      <c r="I5" s="443" t="s">
        <v>423</v>
      </c>
      <c r="J5" s="443"/>
    </row>
    <row r="6" spans="2:10" s="444" customFormat="1" ht="21.75" customHeight="1">
      <c r="B6" s="445"/>
      <c r="C6" s="446"/>
      <c r="D6" s="447"/>
      <c r="E6" s="440"/>
      <c r="F6" s="448"/>
      <c r="G6" s="448"/>
      <c r="H6" s="745" t="str">
        <f>ФСТ!W3</f>
        <v>Министр энергетики Московской области 
____________ Л.В. Неганов
«____»_____________2014  г.
</v>
      </c>
      <c r="I6" s="745"/>
      <c r="J6" s="745"/>
    </row>
    <row r="7" spans="2:10" s="444" customFormat="1" ht="21" customHeight="1">
      <c r="B7" s="445"/>
      <c r="C7" s="446"/>
      <c r="D7" s="447"/>
      <c r="E7" s="440"/>
      <c r="F7" s="448"/>
      <c r="G7" s="448"/>
      <c r="H7" s="745"/>
      <c r="I7" s="745"/>
      <c r="J7" s="745"/>
    </row>
    <row r="8" spans="2:10" s="444" customFormat="1" ht="21" customHeight="1">
      <c r="B8" s="445"/>
      <c r="C8" s="446"/>
      <c r="D8" s="447"/>
      <c r="E8" s="440"/>
      <c r="F8" s="448"/>
      <c r="G8" s="448"/>
      <c r="H8" s="745"/>
      <c r="I8" s="745"/>
      <c r="J8" s="745"/>
    </row>
    <row r="9" spans="2:10" s="444" customFormat="1" ht="17.25" customHeight="1">
      <c r="B9" s="445"/>
      <c r="C9" s="446"/>
      <c r="D9" s="447"/>
      <c r="E9" s="440"/>
      <c r="F9" s="448"/>
      <c r="G9" s="448"/>
      <c r="H9" s="745"/>
      <c r="I9" s="745"/>
      <c r="J9" s="745"/>
    </row>
    <row r="10" spans="2:10" s="444" customFormat="1" ht="19.5" customHeight="1">
      <c r="B10" s="445"/>
      <c r="C10" s="446"/>
      <c r="D10" s="447"/>
      <c r="E10" s="440"/>
      <c r="F10" s="448"/>
      <c r="G10" s="448"/>
      <c r="H10" s="745"/>
      <c r="I10" s="745"/>
      <c r="J10" s="745"/>
    </row>
    <row r="11" spans="2:10" s="444" customFormat="1" ht="19.5" customHeight="1">
      <c r="B11" s="445"/>
      <c r="C11" s="446"/>
      <c r="D11" s="447"/>
      <c r="E11" s="440"/>
      <c r="F11" s="448"/>
      <c r="G11" s="448"/>
      <c r="H11" s="490"/>
      <c r="I11" s="490"/>
      <c r="J11" s="490"/>
    </row>
    <row r="12" spans="2:9" ht="18" customHeight="1">
      <c r="B12" s="747" t="s">
        <v>424</v>
      </c>
      <c r="C12" s="747"/>
      <c r="D12" s="747"/>
      <c r="E12" s="747"/>
      <c r="F12" s="747"/>
      <c r="G12" s="747"/>
      <c r="H12" s="747"/>
      <c r="I12" s="449"/>
    </row>
    <row r="13" spans="3:9" ht="18" customHeight="1" thickBot="1">
      <c r="C13" s="453"/>
      <c r="D13" s="454"/>
      <c r="E13" s="449"/>
      <c r="F13" s="449"/>
      <c r="G13" s="449"/>
      <c r="H13" s="449"/>
      <c r="I13" s="449"/>
    </row>
    <row r="14" spans="2:10" s="455" customFormat="1" ht="19.5" thickBot="1">
      <c r="B14" s="748" t="s">
        <v>35</v>
      </c>
      <c r="C14" s="742" t="s">
        <v>393</v>
      </c>
      <c r="D14" s="751" t="s">
        <v>425</v>
      </c>
      <c r="E14" s="755" t="s">
        <v>434</v>
      </c>
      <c r="F14" s="756"/>
      <c r="G14" s="756"/>
      <c r="H14" s="756"/>
      <c r="I14" s="757"/>
      <c r="J14" s="758" t="s">
        <v>426</v>
      </c>
    </row>
    <row r="15" spans="2:10" s="455" customFormat="1" ht="27" customHeight="1">
      <c r="B15" s="749"/>
      <c r="C15" s="743"/>
      <c r="D15" s="752"/>
      <c r="E15" s="760" t="s">
        <v>203</v>
      </c>
      <c r="F15" s="742" t="s">
        <v>427</v>
      </c>
      <c r="G15" s="739" t="s">
        <v>428</v>
      </c>
      <c r="H15" s="742" t="s">
        <v>429</v>
      </c>
      <c r="I15" s="739" t="s">
        <v>430</v>
      </c>
      <c r="J15" s="759"/>
    </row>
    <row r="16" spans="2:10" s="455" customFormat="1" ht="27" customHeight="1">
      <c r="B16" s="749"/>
      <c r="C16" s="743"/>
      <c r="D16" s="752"/>
      <c r="E16" s="761"/>
      <c r="F16" s="743"/>
      <c r="G16" s="740"/>
      <c r="H16" s="743"/>
      <c r="I16" s="740"/>
      <c r="J16" s="759"/>
    </row>
    <row r="17" spans="2:10" s="455" customFormat="1" ht="19.5" thickBot="1">
      <c r="B17" s="749"/>
      <c r="C17" s="743"/>
      <c r="D17" s="753"/>
      <c r="E17" s="762"/>
      <c r="F17" s="744"/>
      <c r="G17" s="741"/>
      <c r="H17" s="744"/>
      <c r="I17" s="741"/>
      <c r="J17" s="759"/>
    </row>
    <row r="18" spans="2:10" s="455" customFormat="1" ht="19.5" thickBot="1">
      <c r="B18" s="750"/>
      <c r="C18" s="744"/>
      <c r="D18" s="754"/>
      <c r="E18" s="456" t="s">
        <v>431</v>
      </c>
      <c r="F18" s="457" t="s">
        <v>431</v>
      </c>
      <c r="G18" s="458" t="s">
        <v>431</v>
      </c>
      <c r="H18" s="457" t="s">
        <v>431</v>
      </c>
      <c r="I18" s="458" t="s">
        <v>431</v>
      </c>
      <c r="J18" s="759"/>
    </row>
    <row r="19" spans="2:10" s="462" customFormat="1" ht="13.5" thickBot="1">
      <c r="B19" s="459">
        <v>1</v>
      </c>
      <c r="C19" s="459">
        <f>B19+1</f>
        <v>2</v>
      </c>
      <c r="D19" s="459">
        <v>3</v>
      </c>
      <c r="E19" s="460">
        <f>D19+1</f>
        <v>4</v>
      </c>
      <c r="F19" s="459">
        <v>5</v>
      </c>
      <c r="G19" s="461">
        <f>F19+1</f>
        <v>6</v>
      </c>
      <c r="H19" s="459">
        <v>7</v>
      </c>
      <c r="I19" s="461">
        <f>H19+1</f>
        <v>8</v>
      </c>
      <c r="J19" s="459">
        <v>9</v>
      </c>
    </row>
    <row r="20" spans="2:10" s="441" customFormat="1" ht="18.75">
      <c r="B20" s="463"/>
      <c r="C20" s="464"/>
      <c r="D20" s="50"/>
      <c r="E20" s="50"/>
      <c r="F20" s="50"/>
      <c r="G20" s="50"/>
      <c r="H20" s="50"/>
      <c r="I20" s="50"/>
      <c r="J20" s="465"/>
    </row>
    <row r="21" spans="2:10" s="441" customFormat="1" ht="18.75">
      <c r="B21" s="466"/>
      <c r="C21" s="467" t="s">
        <v>432</v>
      </c>
      <c r="D21" s="468">
        <f>D22+D23</f>
        <v>17.43</v>
      </c>
      <c r="E21" s="468">
        <f>E22+E23+E24+E25+E26+E27+E28</f>
        <v>5.8100000000000005</v>
      </c>
      <c r="F21" s="468">
        <f>E21*30%</f>
        <v>1.743</v>
      </c>
      <c r="G21" s="468">
        <f>E21*20%</f>
        <v>1.1620000000000001</v>
      </c>
      <c r="H21" s="468">
        <f>E21*19%</f>
        <v>1.1039</v>
      </c>
      <c r="I21" s="468">
        <f>E21*31%</f>
        <v>1.8011000000000001</v>
      </c>
      <c r="J21" s="469">
        <f>D21-E21</f>
        <v>11.62</v>
      </c>
    </row>
    <row r="22" spans="2:10" s="441" customFormat="1" ht="18.75">
      <c r="B22" s="470">
        <v>1</v>
      </c>
      <c r="C22" s="471" t="str">
        <f>ФСТ!C20</f>
        <v>Реконструкция РП 7</v>
      </c>
      <c r="D22" s="472">
        <f>ФСТ!J20/1000</f>
        <v>8.487687330000002</v>
      </c>
      <c r="E22" s="468">
        <f>ФСТ!P20/1000</f>
        <v>2.5463061990000004</v>
      </c>
      <c r="F22" s="472">
        <f>E22*30%</f>
        <v>0.7638918597000001</v>
      </c>
      <c r="G22" s="472">
        <f>E22*20%</f>
        <v>0.5092612398000002</v>
      </c>
      <c r="H22" s="472">
        <f>E22*19%</f>
        <v>0.48379817781000006</v>
      </c>
      <c r="I22" s="472">
        <f>E22*31%</f>
        <v>0.7893549216900001</v>
      </c>
      <c r="J22" s="473">
        <f>D22-E22</f>
        <v>5.941381131000002</v>
      </c>
    </row>
    <row r="23" spans="2:10" s="441" customFormat="1" ht="17.25" customHeight="1" thickBot="1">
      <c r="B23" s="474">
        <v>2</v>
      </c>
      <c r="C23" s="475" t="str">
        <f>ФСТ!C21</f>
        <v>Реконструкция 2 КЛ 10 кВ от РП 7</v>
      </c>
      <c r="D23" s="476">
        <f>ФСТ!J21/1000</f>
        <v>8.94231267</v>
      </c>
      <c r="E23" s="477">
        <f>ФСТ!P21/1000</f>
        <v>3.2636938009999996</v>
      </c>
      <c r="F23" s="476">
        <f>E23*30%</f>
        <v>0.9791081402999998</v>
      </c>
      <c r="G23" s="476">
        <f>E23*20%</f>
        <v>0.6527387602</v>
      </c>
      <c r="H23" s="476">
        <f>E23*19%</f>
        <v>0.62010182219</v>
      </c>
      <c r="I23" s="476">
        <f>E23*31%</f>
        <v>1.01174507831</v>
      </c>
      <c r="J23" s="478">
        <f>D23-E23</f>
        <v>5.678618869</v>
      </c>
    </row>
    <row r="24" spans="2:10" s="441" customFormat="1" ht="0.75" customHeight="1">
      <c r="B24" s="479"/>
      <c r="C24" s="480"/>
      <c r="D24" s="481"/>
      <c r="E24" s="482"/>
      <c r="F24" s="481"/>
      <c r="G24" s="481"/>
      <c r="H24" s="481"/>
      <c r="I24" s="481"/>
      <c r="J24" s="483"/>
    </row>
    <row r="25" spans="2:10" s="444" customFormat="1" ht="15.75" customHeight="1" hidden="1" thickBot="1">
      <c r="B25" s="474"/>
      <c r="C25" s="475"/>
      <c r="D25" s="476"/>
      <c r="E25" s="477"/>
      <c r="F25" s="476"/>
      <c r="G25" s="476"/>
      <c r="H25" s="476"/>
      <c r="I25" s="476"/>
      <c r="J25" s="478"/>
    </row>
    <row r="26" spans="2:10" s="444" customFormat="1" ht="12" customHeight="1" hidden="1">
      <c r="B26" s="479"/>
      <c r="C26" s="480"/>
      <c r="D26" s="481"/>
      <c r="E26" s="482"/>
      <c r="F26" s="481"/>
      <c r="G26" s="481"/>
      <c r="H26" s="481"/>
      <c r="I26" s="481"/>
      <c r="J26" s="483"/>
    </row>
    <row r="27" spans="2:10" s="444" customFormat="1" ht="12" customHeight="1" hidden="1">
      <c r="B27" s="470"/>
      <c r="C27" s="471"/>
      <c r="D27" s="472"/>
      <c r="E27" s="468"/>
      <c r="F27" s="472"/>
      <c r="G27" s="472"/>
      <c r="H27" s="472"/>
      <c r="I27" s="472"/>
      <c r="J27" s="473"/>
    </row>
    <row r="28" spans="2:10" s="444" customFormat="1" ht="13.5" customHeight="1" hidden="1" thickBot="1">
      <c r="B28" s="474"/>
      <c r="C28" s="475"/>
      <c r="D28" s="476"/>
      <c r="E28" s="477"/>
      <c r="F28" s="476"/>
      <c r="G28" s="476"/>
      <c r="H28" s="476"/>
      <c r="I28" s="476"/>
      <c r="J28" s="478"/>
    </row>
    <row r="29" spans="2:10" s="444" customFormat="1" ht="18.75">
      <c r="B29" s="445"/>
      <c r="D29" s="484"/>
      <c r="E29" s="484"/>
      <c r="F29" s="484"/>
      <c r="G29" s="484"/>
      <c r="H29" s="484"/>
      <c r="I29" s="484"/>
      <c r="J29" s="484"/>
    </row>
    <row r="30" spans="3:26" ht="18.75">
      <c r="C30" s="443"/>
      <c r="E30" s="485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</row>
    <row r="31" spans="5:26" ht="15">
      <c r="E31" s="485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</row>
    <row r="32" spans="2:26" ht="15.75">
      <c r="B32" s="732" t="s">
        <v>459</v>
      </c>
      <c r="C32" s="732"/>
      <c r="D32" s="732"/>
      <c r="E32" s="732"/>
      <c r="F32" s="732"/>
      <c r="G32" s="732"/>
      <c r="H32" s="732"/>
      <c r="I32" s="732"/>
      <c r="J32" s="732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</row>
    <row r="33" spans="2:26" ht="16.5" thickBot="1">
      <c r="B33" s="32"/>
      <c r="C33" s="57"/>
      <c r="D33" s="57"/>
      <c r="E33" s="57"/>
      <c r="F33" s="57"/>
      <c r="G33" s="57"/>
      <c r="H33" s="57"/>
      <c r="I33" s="151"/>
      <c r="J33" s="57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</row>
    <row r="34" spans="2:26" ht="15" customHeight="1">
      <c r="B34" s="567" t="s">
        <v>35</v>
      </c>
      <c r="C34" s="568" t="s">
        <v>36</v>
      </c>
      <c r="D34" s="568" t="s">
        <v>450</v>
      </c>
      <c r="E34" s="568"/>
      <c r="F34" s="568"/>
      <c r="G34" s="568"/>
      <c r="H34" s="568"/>
      <c r="I34" s="733" t="s">
        <v>443</v>
      </c>
      <c r="J34" s="734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</row>
    <row r="35" spans="2:26" ht="15.75">
      <c r="B35" s="725"/>
      <c r="C35" s="671"/>
      <c r="D35" s="489" t="s">
        <v>444</v>
      </c>
      <c r="E35" s="489" t="s">
        <v>451</v>
      </c>
      <c r="F35" s="489" t="s">
        <v>452</v>
      </c>
      <c r="G35" s="489" t="s">
        <v>453</v>
      </c>
      <c r="H35" s="489" t="s">
        <v>454</v>
      </c>
      <c r="I35" s="735"/>
      <c r="J35" s="736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</row>
    <row r="36" spans="2:15" s="444" customFormat="1" ht="19.5" thickBot="1">
      <c r="B36" s="570"/>
      <c r="C36" s="571"/>
      <c r="D36" s="120" t="s">
        <v>392</v>
      </c>
      <c r="E36" s="120" t="s">
        <v>445</v>
      </c>
      <c r="F36" s="120" t="s">
        <v>445</v>
      </c>
      <c r="G36" s="120" t="s">
        <v>445</v>
      </c>
      <c r="H36" s="120" t="s">
        <v>445</v>
      </c>
      <c r="I36" s="737"/>
      <c r="J36" s="738"/>
      <c r="K36" s="484"/>
      <c r="L36" s="484"/>
      <c r="M36" s="484"/>
      <c r="N36" s="484"/>
      <c r="O36" s="484"/>
    </row>
    <row r="37" spans="2:10" s="444" customFormat="1" ht="18.75">
      <c r="B37" s="504">
        <v>1</v>
      </c>
      <c r="C37" s="505" t="s">
        <v>38</v>
      </c>
      <c r="D37" s="136">
        <f>E37+F37+G37+H37</f>
        <v>5.81</v>
      </c>
      <c r="E37" s="523">
        <f>E38+E44+E45+E46</f>
        <v>1.7429999999999999</v>
      </c>
      <c r="F37" s="523">
        <f>F38+F44+F45+F46</f>
        <v>1.162</v>
      </c>
      <c r="G37" s="523">
        <f>G38+G44+G45+G46</f>
        <v>1.1038999999999999</v>
      </c>
      <c r="H37" s="523">
        <f>H38+H44+H45+H46</f>
        <v>1.8011</v>
      </c>
      <c r="I37" s="712"/>
      <c r="J37" s="713"/>
    </row>
    <row r="38" spans="2:10" ht="15.75">
      <c r="B38" s="495" t="s">
        <v>26</v>
      </c>
      <c r="C38" s="131" t="s">
        <v>39</v>
      </c>
      <c r="D38" s="496">
        <v>0</v>
      </c>
      <c r="E38" s="496">
        <v>0</v>
      </c>
      <c r="F38" s="496">
        <v>0</v>
      </c>
      <c r="G38" s="496">
        <v>0</v>
      </c>
      <c r="H38" s="496">
        <v>0</v>
      </c>
      <c r="I38" s="728"/>
      <c r="J38" s="729"/>
    </row>
    <row r="39" spans="2:10" ht="15.75">
      <c r="B39" s="495" t="s">
        <v>40</v>
      </c>
      <c r="C39" s="131" t="s">
        <v>455</v>
      </c>
      <c r="D39" s="496">
        <v>0</v>
      </c>
      <c r="E39" s="496">
        <v>0</v>
      </c>
      <c r="F39" s="496">
        <v>0</v>
      </c>
      <c r="G39" s="496">
        <v>0</v>
      </c>
      <c r="H39" s="496">
        <v>0</v>
      </c>
      <c r="I39" s="728"/>
      <c r="J39" s="729"/>
    </row>
    <row r="40" spans="2:10" ht="15.75">
      <c r="B40" s="495" t="s">
        <v>51</v>
      </c>
      <c r="C40" s="131" t="s">
        <v>456</v>
      </c>
      <c r="D40" s="496">
        <v>0</v>
      </c>
      <c r="E40" s="496">
        <v>0</v>
      </c>
      <c r="F40" s="496">
        <v>0</v>
      </c>
      <c r="G40" s="496">
        <v>0</v>
      </c>
      <c r="H40" s="496">
        <v>0</v>
      </c>
      <c r="I40" s="728"/>
      <c r="J40" s="729"/>
    </row>
    <row r="41" spans="2:10" ht="31.5">
      <c r="B41" s="495" t="s">
        <v>55</v>
      </c>
      <c r="C41" s="131" t="s">
        <v>446</v>
      </c>
      <c r="D41" s="496">
        <v>0</v>
      </c>
      <c r="E41" s="496">
        <v>0</v>
      </c>
      <c r="F41" s="496">
        <v>0</v>
      </c>
      <c r="G41" s="496">
        <v>0</v>
      </c>
      <c r="H41" s="496">
        <v>0</v>
      </c>
      <c r="I41" s="728"/>
      <c r="J41" s="729"/>
    </row>
    <row r="42" spans="2:10" ht="15.75">
      <c r="B42" s="495" t="s">
        <v>56</v>
      </c>
      <c r="C42" s="131" t="s">
        <v>447</v>
      </c>
      <c r="D42" s="496">
        <v>0</v>
      </c>
      <c r="E42" s="496">
        <v>0</v>
      </c>
      <c r="F42" s="496">
        <v>0</v>
      </c>
      <c r="G42" s="496">
        <v>0</v>
      </c>
      <c r="H42" s="496">
        <v>0</v>
      </c>
      <c r="I42" s="728"/>
      <c r="J42" s="729"/>
    </row>
    <row r="43" spans="2:10" ht="15.75">
      <c r="B43" s="495" t="s">
        <v>57</v>
      </c>
      <c r="C43" s="131" t="s">
        <v>448</v>
      </c>
      <c r="D43" s="496">
        <v>0</v>
      </c>
      <c r="E43" s="496">
        <v>0</v>
      </c>
      <c r="F43" s="496">
        <v>0</v>
      </c>
      <c r="G43" s="496">
        <v>0</v>
      </c>
      <c r="H43" s="496">
        <v>0</v>
      </c>
      <c r="I43" s="728"/>
      <c r="J43" s="729"/>
    </row>
    <row r="44" spans="2:10" ht="15.75">
      <c r="B44" s="495" t="s">
        <v>27</v>
      </c>
      <c r="C44" s="131" t="s">
        <v>41</v>
      </c>
      <c r="D44" s="503">
        <f>ФСТ!Q18/1000</f>
        <v>5.81</v>
      </c>
      <c r="E44" s="503">
        <f>D44*30%</f>
        <v>1.7429999999999999</v>
      </c>
      <c r="F44" s="503">
        <f>D44*20%</f>
        <v>1.162</v>
      </c>
      <c r="G44" s="503">
        <f>D44*19%</f>
        <v>1.1038999999999999</v>
      </c>
      <c r="H44" s="503">
        <f>D44*31%</f>
        <v>1.8011</v>
      </c>
      <c r="I44" s="728"/>
      <c r="J44" s="729"/>
    </row>
    <row r="45" spans="2:10" ht="15.75">
      <c r="B45" s="495" t="s">
        <v>34</v>
      </c>
      <c r="C45" s="131" t="s">
        <v>42</v>
      </c>
      <c r="D45" s="496">
        <v>0</v>
      </c>
      <c r="E45" s="496">
        <v>0</v>
      </c>
      <c r="F45" s="496">
        <v>0</v>
      </c>
      <c r="G45" s="496">
        <v>0</v>
      </c>
      <c r="H45" s="496">
        <v>0</v>
      </c>
      <c r="I45" s="728"/>
      <c r="J45" s="729"/>
    </row>
    <row r="46" spans="2:10" ht="15.75">
      <c r="B46" s="495" t="s">
        <v>43</v>
      </c>
      <c r="C46" s="131" t="s">
        <v>44</v>
      </c>
      <c r="D46" s="496">
        <v>0</v>
      </c>
      <c r="E46" s="496">
        <v>0</v>
      </c>
      <c r="F46" s="496">
        <v>0</v>
      </c>
      <c r="G46" s="496">
        <v>0</v>
      </c>
      <c r="H46" s="496">
        <v>0</v>
      </c>
      <c r="I46" s="728"/>
      <c r="J46" s="729"/>
    </row>
    <row r="47" spans="2:10" ht="15.75">
      <c r="B47" s="495" t="s">
        <v>45</v>
      </c>
      <c r="C47" s="131" t="s">
        <v>449</v>
      </c>
      <c r="D47" s="496">
        <v>0</v>
      </c>
      <c r="E47" s="496">
        <v>0</v>
      </c>
      <c r="F47" s="496">
        <v>0</v>
      </c>
      <c r="G47" s="496">
        <v>0</v>
      </c>
      <c r="H47" s="496">
        <v>0</v>
      </c>
      <c r="I47" s="728"/>
      <c r="J47" s="729"/>
    </row>
    <row r="48" spans="2:10" ht="15.75">
      <c r="B48" s="495" t="s">
        <v>28</v>
      </c>
      <c r="C48" s="131" t="s">
        <v>457</v>
      </c>
      <c r="D48" s="496">
        <v>0</v>
      </c>
      <c r="E48" s="496">
        <v>0</v>
      </c>
      <c r="F48" s="496">
        <v>0</v>
      </c>
      <c r="G48" s="496">
        <v>0</v>
      </c>
      <c r="H48" s="496">
        <v>0</v>
      </c>
      <c r="I48" s="728"/>
      <c r="J48" s="729"/>
    </row>
    <row r="49" spans="2:10" ht="15.75">
      <c r="B49" s="495" t="s">
        <v>29</v>
      </c>
      <c r="C49" s="131" t="s">
        <v>108</v>
      </c>
      <c r="D49" s="496">
        <v>0</v>
      </c>
      <c r="E49" s="496">
        <v>0</v>
      </c>
      <c r="F49" s="496">
        <v>0</v>
      </c>
      <c r="G49" s="496">
        <v>0</v>
      </c>
      <c r="H49" s="496">
        <v>0</v>
      </c>
      <c r="I49" s="728"/>
      <c r="J49" s="729"/>
    </row>
    <row r="50" spans="2:10" ht="15.75">
      <c r="B50" s="495" t="s">
        <v>30</v>
      </c>
      <c r="C50" s="131" t="s">
        <v>106</v>
      </c>
      <c r="D50" s="496">
        <v>0</v>
      </c>
      <c r="E50" s="496">
        <v>0</v>
      </c>
      <c r="F50" s="496">
        <v>0</v>
      </c>
      <c r="G50" s="496">
        <v>0</v>
      </c>
      <c r="H50" s="496">
        <v>0</v>
      </c>
      <c r="I50" s="728"/>
      <c r="J50" s="729"/>
    </row>
    <row r="51" spans="2:10" ht="15.75">
      <c r="B51" s="495" t="s">
        <v>31</v>
      </c>
      <c r="C51" s="131" t="s">
        <v>107</v>
      </c>
      <c r="D51" s="496">
        <v>0</v>
      </c>
      <c r="E51" s="496">
        <v>0</v>
      </c>
      <c r="F51" s="496">
        <v>0</v>
      </c>
      <c r="G51" s="496">
        <v>0</v>
      </c>
      <c r="H51" s="496">
        <v>0</v>
      </c>
      <c r="I51" s="728"/>
      <c r="J51" s="729"/>
    </row>
    <row r="52" spans="2:10" ht="15.75">
      <c r="B52" s="495" t="s">
        <v>32</v>
      </c>
      <c r="C52" s="131" t="s">
        <v>46</v>
      </c>
      <c r="D52" s="496">
        <v>0</v>
      </c>
      <c r="E52" s="496">
        <v>0</v>
      </c>
      <c r="F52" s="496">
        <v>0</v>
      </c>
      <c r="G52" s="496">
        <v>0</v>
      </c>
      <c r="H52" s="496">
        <v>0</v>
      </c>
      <c r="I52" s="728"/>
      <c r="J52" s="729"/>
    </row>
    <row r="53" spans="2:10" ht="15.75">
      <c r="B53" s="495" t="s">
        <v>60</v>
      </c>
      <c r="C53" s="131" t="s">
        <v>54</v>
      </c>
      <c r="D53" s="496">
        <v>0</v>
      </c>
      <c r="E53" s="496">
        <v>0</v>
      </c>
      <c r="F53" s="496">
        <v>0</v>
      </c>
      <c r="G53" s="496">
        <v>0</v>
      </c>
      <c r="H53" s="496">
        <v>0</v>
      </c>
      <c r="I53" s="728"/>
      <c r="J53" s="729"/>
    </row>
    <row r="54" spans="2:10" ht="16.5" thickBot="1">
      <c r="B54" s="497" t="s">
        <v>99</v>
      </c>
      <c r="C54" s="138" t="s">
        <v>47</v>
      </c>
      <c r="D54" s="498">
        <v>0</v>
      </c>
      <c r="E54" s="498">
        <v>0</v>
      </c>
      <c r="F54" s="498">
        <v>0</v>
      </c>
      <c r="G54" s="498">
        <v>0</v>
      </c>
      <c r="H54" s="498">
        <v>0</v>
      </c>
      <c r="I54" s="730"/>
      <c r="J54" s="731"/>
    </row>
    <row r="55" spans="2:10" ht="15.75">
      <c r="B55" s="83"/>
      <c r="C55" s="499"/>
      <c r="D55" s="82"/>
      <c r="E55" s="82"/>
      <c r="F55" s="82"/>
      <c r="G55" s="82"/>
      <c r="H55" s="82"/>
      <c r="I55" s="83"/>
      <c r="J55" s="57"/>
    </row>
    <row r="56" spans="2:10" ht="15.75">
      <c r="B56" s="84" t="s">
        <v>458</v>
      </c>
      <c r="C56" s="57"/>
      <c r="D56" s="82"/>
      <c r="E56" s="82"/>
      <c r="F56" s="82"/>
      <c r="G56" s="82"/>
      <c r="H56" s="82"/>
      <c r="I56" s="57"/>
      <c r="J56" s="57"/>
    </row>
    <row r="59" spans="2:13" ht="15.75">
      <c r="B59" s="732" t="s">
        <v>460</v>
      </c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</row>
    <row r="60" spans="2:13" ht="16.5" thickBo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2:13" ht="15.75">
      <c r="B61" s="546" t="s">
        <v>24</v>
      </c>
      <c r="C61" s="714" t="s">
        <v>251</v>
      </c>
      <c r="D61" s="717" t="s">
        <v>52</v>
      </c>
      <c r="E61" s="718"/>
      <c r="F61" s="718"/>
      <c r="G61" s="718"/>
      <c r="H61" s="719"/>
      <c r="I61" s="720" t="s">
        <v>372</v>
      </c>
      <c r="J61" s="718"/>
      <c r="K61" s="718"/>
      <c r="L61" s="718"/>
      <c r="M61" s="719"/>
    </row>
    <row r="62" spans="2:13" ht="15.75">
      <c r="B62" s="548"/>
      <c r="C62" s="715"/>
      <c r="D62" s="721" t="s">
        <v>392</v>
      </c>
      <c r="E62" s="722"/>
      <c r="F62" s="722"/>
      <c r="G62" s="722"/>
      <c r="H62" s="723"/>
      <c r="I62" s="724" t="s">
        <v>392</v>
      </c>
      <c r="J62" s="722"/>
      <c r="K62" s="722"/>
      <c r="L62" s="722"/>
      <c r="M62" s="723"/>
    </row>
    <row r="63" spans="2:13" ht="15.75">
      <c r="B63" s="548"/>
      <c r="C63" s="715"/>
      <c r="D63" s="725" t="s">
        <v>252</v>
      </c>
      <c r="E63" s="671"/>
      <c r="F63" s="671"/>
      <c r="G63" s="671"/>
      <c r="H63" s="726"/>
      <c r="I63" s="727" t="s">
        <v>252</v>
      </c>
      <c r="J63" s="671"/>
      <c r="K63" s="671"/>
      <c r="L63" s="671"/>
      <c r="M63" s="726"/>
    </row>
    <row r="64" spans="2:13" ht="32.25" customHeight="1" thickBot="1">
      <c r="B64" s="547"/>
      <c r="C64" s="716"/>
      <c r="D64" s="487" t="s">
        <v>427</v>
      </c>
      <c r="E64" s="120" t="s">
        <v>428</v>
      </c>
      <c r="F64" s="120" t="s">
        <v>429</v>
      </c>
      <c r="G64" s="120" t="s">
        <v>430</v>
      </c>
      <c r="H64" s="488" t="s">
        <v>461</v>
      </c>
      <c r="I64" s="506" t="s">
        <v>427</v>
      </c>
      <c r="J64" s="120" t="s">
        <v>428</v>
      </c>
      <c r="K64" s="120" t="s">
        <v>429</v>
      </c>
      <c r="L64" s="120" t="s">
        <v>430</v>
      </c>
      <c r="M64" s="488" t="s">
        <v>461</v>
      </c>
    </row>
    <row r="65" spans="2:13" s="462" customFormat="1" ht="15.75" customHeight="1" thickBot="1">
      <c r="B65" s="507">
        <v>1</v>
      </c>
      <c r="C65" s="508">
        <v>2</v>
      </c>
      <c r="D65" s="509">
        <v>3</v>
      </c>
      <c r="E65" s="510">
        <v>4</v>
      </c>
      <c r="F65" s="510">
        <v>5</v>
      </c>
      <c r="G65" s="510">
        <v>6</v>
      </c>
      <c r="H65" s="511">
        <v>7</v>
      </c>
      <c r="I65" s="512">
        <v>8</v>
      </c>
      <c r="J65" s="510">
        <v>9</v>
      </c>
      <c r="K65" s="510">
        <v>10</v>
      </c>
      <c r="L65" s="510">
        <v>11</v>
      </c>
      <c r="M65" s="511">
        <v>12</v>
      </c>
    </row>
    <row r="66" spans="2:13" ht="15.75" customHeight="1">
      <c r="B66" s="517">
        <f>B22</f>
        <v>1</v>
      </c>
      <c r="C66" s="521" t="str">
        <f>C22</f>
        <v>Реконструкция РП 7</v>
      </c>
      <c r="D66" s="519">
        <v>0</v>
      </c>
      <c r="E66" s="519">
        <v>0</v>
      </c>
      <c r="F66" s="519">
        <v>0</v>
      </c>
      <c r="G66" s="519">
        <v>0</v>
      </c>
      <c r="H66" s="519">
        <v>0</v>
      </c>
      <c r="I66" s="519">
        <v>0</v>
      </c>
      <c r="J66" s="519">
        <v>0</v>
      </c>
      <c r="K66" s="519">
        <v>0</v>
      </c>
      <c r="L66" s="518">
        <f>ФСТ!G20</f>
        <v>3.2</v>
      </c>
      <c r="M66" s="520">
        <f>L66</f>
        <v>3.2</v>
      </c>
    </row>
    <row r="67" spans="2:13" ht="16.5" customHeight="1" thickBot="1">
      <c r="B67" s="513">
        <f>B23</f>
        <v>2</v>
      </c>
      <c r="C67" s="522" t="str">
        <f>C23</f>
        <v>Реконструкция 2 КЛ 10 кВ от РП 7</v>
      </c>
      <c r="D67" s="502">
        <v>0</v>
      </c>
      <c r="E67" s="502">
        <v>0</v>
      </c>
      <c r="F67" s="502">
        <v>0</v>
      </c>
      <c r="G67" s="502">
        <v>0</v>
      </c>
      <c r="H67" s="502">
        <v>0</v>
      </c>
      <c r="I67" s="515">
        <v>0</v>
      </c>
      <c r="J67" s="515">
        <v>0</v>
      </c>
      <c r="K67" s="515">
        <v>0</v>
      </c>
      <c r="L67" s="514">
        <f>ФСТ!G21</f>
        <v>0.8</v>
      </c>
      <c r="M67" s="516">
        <f>L67</f>
        <v>0.8</v>
      </c>
    </row>
    <row r="68" spans="2:13" ht="15.75">
      <c r="B68" s="500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</row>
    <row r="69" spans="2:13" ht="15.75">
      <c r="B69" s="57" t="s">
        <v>458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</row>
  </sheetData>
  <sheetProtection/>
  <autoFilter ref="A19:J28"/>
  <mergeCells count="45">
    <mergeCell ref="H6:J10"/>
    <mergeCell ref="B5:G5"/>
    <mergeCell ref="B12:H12"/>
    <mergeCell ref="B14:B18"/>
    <mergeCell ref="C14:C18"/>
    <mergeCell ref="D14:D18"/>
    <mergeCell ref="E14:I14"/>
    <mergeCell ref="J14:J18"/>
    <mergeCell ref="E15:E17"/>
    <mergeCell ref="F15:F17"/>
    <mergeCell ref="B32:J32"/>
    <mergeCell ref="B34:B36"/>
    <mergeCell ref="C34:C36"/>
    <mergeCell ref="D34:H34"/>
    <mergeCell ref="I34:J36"/>
    <mergeCell ref="G15:G17"/>
    <mergeCell ref="H15:H17"/>
    <mergeCell ref="I15:I17"/>
    <mergeCell ref="I49:J49"/>
    <mergeCell ref="I38:J38"/>
    <mergeCell ref="I39:J39"/>
    <mergeCell ref="I40:J40"/>
    <mergeCell ref="I41:J41"/>
    <mergeCell ref="I42:J42"/>
    <mergeCell ref="I43:J43"/>
    <mergeCell ref="I51:J51"/>
    <mergeCell ref="I52:J52"/>
    <mergeCell ref="I53:J53"/>
    <mergeCell ref="I54:J54"/>
    <mergeCell ref="B59:M59"/>
    <mergeCell ref="I44:J44"/>
    <mergeCell ref="I45:J45"/>
    <mergeCell ref="I46:J46"/>
    <mergeCell ref="I47:J47"/>
    <mergeCell ref="I48:J48"/>
    <mergeCell ref="I37:J37"/>
    <mergeCell ref="B61:B64"/>
    <mergeCell ref="C61:C64"/>
    <mergeCell ref="D61:H61"/>
    <mergeCell ref="I61:M61"/>
    <mergeCell ref="D62:H62"/>
    <mergeCell ref="I62:M62"/>
    <mergeCell ref="D63:H63"/>
    <mergeCell ref="I63:M63"/>
    <mergeCell ref="I50:J50"/>
  </mergeCells>
  <printOptions/>
  <pageMargins left="0.41" right="0.17" top="0.31496062992125984" bottom="0.1968503937007874" header="0.1968503937007874" footer="0.1968503937007874"/>
  <pageSetup fitToHeight="1" fitToWidth="1" horizontalDpi="600" verticalDpi="6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9"/>
  <sheetViews>
    <sheetView zoomScale="80" zoomScaleNormal="80" zoomScalePageLayoutView="0" workbookViewId="0" topLeftCell="A38">
      <selection activeCell="P64" sqref="P64"/>
    </sheetView>
  </sheetViews>
  <sheetFormatPr defaultColWidth="8.00390625" defaultRowHeight="15.75"/>
  <cols>
    <col min="1" max="1" width="6.50390625" style="451" customWidth="1"/>
    <col min="2" max="2" width="8.00390625" style="452" customWidth="1"/>
    <col min="3" max="3" width="57.75390625" style="451" customWidth="1"/>
    <col min="4" max="4" width="11.75390625" style="450" customWidth="1"/>
    <col min="5" max="9" width="15.625" style="450" customWidth="1"/>
    <col min="10" max="10" width="17.625" style="450" customWidth="1"/>
    <col min="11" max="16384" width="8.00390625" style="451" customWidth="1"/>
  </cols>
  <sheetData>
    <row r="1" spans="2:10" s="431" customFormat="1" ht="22.5" customHeight="1">
      <c r="B1" s="430"/>
      <c r="D1" s="432"/>
      <c r="E1" s="432"/>
      <c r="J1" s="486" t="s">
        <v>422</v>
      </c>
    </row>
    <row r="2" spans="2:10" s="437" customFormat="1" ht="12">
      <c r="B2" s="434"/>
      <c r="C2" s="435"/>
      <c r="D2" s="436"/>
      <c r="E2" s="436"/>
      <c r="J2" s="433"/>
    </row>
    <row r="3" spans="2:10" s="441" customFormat="1" ht="19.5">
      <c r="B3" s="438"/>
      <c r="C3" s="439"/>
      <c r="D3" s="440"/>
      <c r="E3" s="440"/>
      <c r="J3" s="442"/>
    </row>
    <row r="4" spans="2:5" s="441" customFormat="1" ht="21.75" customHeight="1">
      <c r="B4" s="438"/>
      <c r="C4" s="439"/>
      <c r="D4" s="440"/>
      <c r="E4" s="440"/>
    </row>
    <row r="5" spans="2:10" s="444" customFormat="1" ht="18.75" customHeight="1">
      <c r="B5" s="746" t="s">
        <v>435</v>
      </c>
      <c r="C5" s="746"/>
      <c r="D5" s="746"/>
      <c r="E5" s="746"/>
      <c r="F5" s="746"/>
      <c r="G5" s="746"/>
      <c r="H5" s="443"/>
      <c r="I5" s="443" t="s">
        <v>423</v>
      </c>
      <c r="J5" s="443"/>
    </row>
    <row r="6" spans="2:10" s="444" customFormat="1" ht="21.75" customHeight="1">
      <c r="B6" s="445"/>
      <c r="C6" s="446"/>
      <c r="D6" s="447"/>
      <c r="E6" s="440"/>
      <c r="F6" s="448"/>
      <c r="G6" s="448"/>
      <c r="H6" s="745" t="str">
        <f>ФСТ!W3</f>
        <v>Министр энергетики Московской области 
____________ Л.В. Неганов
«____»_____________2014  г.
</v>
      </c>
      <c r="I6" s="745"/>
      <c r="J6" s="745"/>
    </row>
    <row r="7" spans="2:10" s="444" customFormat="1" ht="21" customHeight="1">
      <c r="B7" s="445"/>
      <c r="C7" s="446"/>
      <c r="D7" s="447"/>
      <c r="E7" s="440"/>
      <c r="F7" s="448"/>
      <c r="G7" s="448"/>
      <c r="H7" s="745"/>
      <c r="I7" s="745"/>
      <c r="J7" s="745"/>
    </row>
    <row r="8" spans="2:10" s="444" customFormat="1" ht="21" customHeight="1">
      <c r="B8" s="445"/>
      <c r="C8" s="446"/>
      <c r="D8" s="447"/>
      <c r="E8" s="440"/>
      <c r="F8" s="448"/>
      <c r="G8" s="448"/>
      <c r="H8" s="745"/>
      <c r="I8" s="745"/>
      <c r="J8" s="745"/>
    </row>
    <row r="9" spans="2:10" s="444" customFormat="1" ht="17.25" customHeight="1">
      <c r="B9" s="445"/>
      <c r="C9" s="446"/>
      <c r="D9" s="447"/>
      <c r="E9" s="440"/>
      <c r="F9" s="448"/>
      <c r="G9" s="448"/>
      <c r="H9" s="745"/>
      <c r="I9" s="745"/>
      <c r="J9" s="745"/>
    </row>
    <row r="10" spans="2:10" s="444" customFormat="1" ht="19.5" customHeight="1">
      <c r="B10" s="445"/>
      <c r="C10" s="446"/>
      <c r="D10" s="447"/>
      <c r="E10" s="440"/>
      <c r="F10" s="448"/>
      <c r="G10" s="448"/>
      <c r="H10" s="745"/>
      <c r="I10" s="745"/>
      <c r="J10" s="745"/>
    </row>
    <row r="11" spans="2:10" s="444" customFormat="1" ht="19.5" customHeight="1">
      <c r="B11" s="445"/>
      <c r="C11" s="446"/>
      <c r="D11" s="447"/>
      <c r="E11" s="440"/>
      <c r="F11" s="448"/>
      <c r="G11" s="448"/>
      <c r="H11" s="490"/>
      <c r="I11" s="490"/>
      <c r="J11" s="490"/>
    </row>
    <row r="12" spans="2:9" ht="18" customHeight="1">
      <c r="B12" s="747" t="s">
        <v>424</v>
      </c>
      <c r="C12" s="747"/>
      <c r="D12" s="747"/>
      <c r="E12" s="747"/>
      <c r="F12" s="747"/>
      <c r="G12" s="747"/>
      <c r="H12" s="747"/>
      <c r="I12" s="449"/>
    </row>
    <row r="13" spans="3:9" ht="18" customHeight="1" thickBot="1">
      <c r="C13" s="453"/>
      <c r="D13" s="454"/>
      <c r="E13" s="449"/>
      <c r="F13" s="449"/>
      <c r="G13" s="449"/>
      <c r="H13" s="449"/>
      <c r="I13" s="449"/>
    </row>
    <row r="14" spans="2:10" s="455" customFormat="1" ht="19.5" thickBot="1">
      <c r="B14" s="748" t="s">
        <v>35</v>
      </c>
      <c r="C14" s="742" t="s">
        <v>393</v>
      </c>
      <c r="D14" s="751" t="s">
        <v>425</v>
      </c>
      <c r="E14" s="755" t="s">
        <v>436</v>
      </c>
      <c r="F14" s="756"/>
      <c r="G14" s="756"/>
      <c r="H14" s="756"/>
      <c r="I14" s="757"/>
      <c r="J14" s="763" t="s">
        <v>426</v>
      </c>
    </row>
    <row r="15" spans="2:10" s="455" customFormat="1" ht="27" customHeight="1">
      <c r="B15" s="749"/>
      <c r="C15" s="743"/>
      <c r="D15" s="752"/>
      <c r="E15" s="760" t="s">
        <v>203</v>
      </c>
      <c r="F15" s="742" t="s">
        <v>427</v>
      </c>
      <c r="G15" s="739" t="s">
        <v>428</v>
      </c>
      <c r="H15" s="742" t="s">
        <v>429</v>
      </c>
      <c r="I15" s="739" t="s">
        <v>430</v>
      </c>
      <c r="J15" s="764"/>
    </row>
    <row r="16" spans="2:10" s="455" customFormat="1" ht="27" customHeight="1">
      <c r="B16" s="749"/>
      <c r="C16" s="743"/>
      <c r="D16" s="752"/>
      <c r="E16" s="761"/>
      <c r="F16" s="743"/>
      <c r="G16" s="740"/>
      <c r="H16" s="743"/>
      <c r="I16" s="740"/>
      <c r="J16" s="764"/>
    </row>
    <row r="17" spans="2:10" s="455" customFormat="1" ht="19.5" thickBot="1">
      <c r="B17" s="749"/>
      <c r="C17" s="743"/>
      <c r="D17" s="753"/>
      <c r="E17" s="762"/>
      <c r="F17" s="744"/>
      <c r="G17" s="741"/>
      <c r="H17" s="744"/>
      <c r="I17" s="741"/>
      <c r="J17" s="764"/>
    </row>
    <row r="18" spans="2:10" s="455" customFormat="1" ht="19.5" thickBot="1">
      <c r="B18" s="750"/>
      <c r="C18" s="744"/>
      <c r="D18" s="754"/>
      <c r="E18" s="456" t="s">
        <v>431</v>
      </c>
      <c r="F18" s="457" t="s">
        <v>431</v>
      </c>
      <c r="G18" s="458" t="s">
        <v>431</v>
      </c>
      <c r="H18" s="457" t="s">
        <v>431</v>
      </c>
      <c r="I18" s="458" t="s">
        <v>431</v>
      </c>
      <c r="J18" s="764"/>
    </row>
    <row r="19" spans="2:10" s="462" customFormat="1" ht="13.5" thickBot="1">
      <c r="B19" s="459">
        <v>1</v>
      </c>
      <c r="C19" s="459">
        <f>B19+1</f>
        <v>2</v>
      </c>
      <c r="D19" s="459">
        <v>3</v>
      </c>
      <c r="E19" s="460">
        <f>D19+1</f>
        <v>4</v>
      </c>
      <c r="F19" s="459">
        <v>5</v>
      </c>
      <c r="G19" s="461">
        <f>F19+1</f>
        <v>6</v>
      </c>
      <c r="H19" s="459">
        <v>7</v>
      </c>
      <c r="I19" s="461">
        <f>H19+1</f>
        <v>8</v>
      </c>
      <c r="J19" s="459">
        <v>9</v>
      </c>
    </row>
    <row r="20" spans="2:10" s="441" customFormat="1" ht="18.75">
      <c r="B20" s="463"/>
      <c r="C20" s="464"/>
      <c r="D20" s="50"/>
      <c r="E20" s="50"/>
      <c r="F20" s="50"/>
      <c r="G20" s="50"/>
      <c r="H20" s="50"/>
      <c r="I20" s="50"/>
      <c r="J20" s="465"/>
    </row>
    <row r="21" spans="2:10" s="441" customFormat="1" ht="18.75">
      <c r="B21" s="466"/>
      <c r="C21" s="467" t="s">
        <v>432</v>
      </c>
      <c r="D21" s="468">
        <f>D22+D23</f>
        <v>11.620000000000001</v>
      </c>
      <c r="E21" s="468">
        <f>E22+E23+E24+E25+E26+E27+E28</f>
        <v>5.8100000000000005</v>
      </c>
      <c r="F21" s="468">
        <f>E21*30%</f>
        <v>1.743</v>
      </c>
      <c r="G21" s="468">
        <f>E21*20%</f>
        <v>1.1620000000000001</v>
      </c>
      <c r="H21" s="468">
        <f>E21*19%</f>
        <v>1.1039</v>
      </c>
      <c r="I21" s="468">
        <f>E21*31%</f>
        <v>1.8011000000000001</v>
      </c>
      <c r="J21" s="469">
        <f>D21-E21</f>
        <v>5.8100000000000005</v>
      </c>
    </row>
    <row r="22" spans="2:10" s="441" customFormat="1" ht="18.75">
      <c r="B22" s="470">
        <v>1</v>
      </c>
      <c r="C22" s="471" t="str">
        <f>ФСТ!C20</f>
        <v>Реконструкция РП 7</v>
      </c>
      <c r="D22" s="472">
        <f>'  14.1'!J22</f>
        <v>5.941381131000002</v>
      </c>
      <c r="E22" s="468">
        <f>ФСТ!U20/1000</f>
        <v>3.3950749320000013</v>
      </c>
      <c r="F22" s="472">
        <f>E22*30%</f>
        <v>1.0185224796000003</v>
      </c>
      <c r="G22" s="472">
        <f>E22*20%</f>
        <v>0.6790149864000004</v>
      </c>
      <c r="H22" s="472">
        <f>E22*19%</f>
        <v>0.6450642370800003</v>
      </c>
      <c r="I22" s="472">
        <f>E22*31%</f>
        <v>1.0524732289200005</v>
      </c>
      <c r="J22" s="473">
        <f>D22-E22</f>
        <v>2.5463061990000004</v>
      </c>
    </row>
    <row r="23" spans="2:10" s="441" customFormat="1" ht="19.5" thickBot="1">
      <c r="B23" s="474">
        <v>2</v>
      </c>
      <c r="C23" s="475" t="str">
        <f>ФСТ!C21</f>
        <v>Реконструкция 2 КЛ 10 кВ от РП 7</v>
      </c>
      <c r="D23" s="476">
        <f>'  14.1'!J23</f>
        <v>5.678618869</v>
      </c>
      <c r="E23" s="477">
        <f>ФСТ!U21/1000</f>
        <v>2.4149250679999987</v>
      </c>
      <c r="F23" s="476">
        <f>E23*30%</f>
        <v>0.7244775203999996</v>
      </c>
      <c r="G23" s="476">
        <f>E23*20%</f>
        <v>0.4829850135999998</v>
      </c>
      <c r="H23" s="476">
        <f>E23*19%</f>
        <v>0.4588357629199998</v>
      </c>
      <c r="I23" s="476">
        <f>E23*31%</f>
        <v>0.7486267710799996</v>
      </c>
      <c r="J23" s="478">
        <f>D23-E23</f>
        <v>3.2636938010000014</v>
      </c>
    </row>
    <row r="24" spans="2:10" s="441" customFormat="1" ht="18.75" hidden="1">
      <c r="B24" s="479"/>
      <c r="C24" s="480"/>
      <c r="D24" s="481"/>
      <c r="E24" s="482"/>
      <c r="F24" s="481"/>
      <c r="G24" s="481"/>
      <c r="H24" s="481"/>
      <c r="I24" s="481"/>
      <c r="J24" s="483"/>
    </row>
    <row r="25" spans="2:10" s="444" customFormat="1" ht="19.5" hidden="1" thickBot="1">
      <c r="B25" s="474"/>
      <c r="C25" s="475"/>
      <c r="D25" s="476"/>
      <c r="E25" s="477"/>
      <c r="F25" s="476"/>
      <c r="G25" s="476"/>
      <c r="H25" s="476"/>
      <c r="I25" s="476"/>
      <c r="J25" s="478"/>
    </row>
    <row r="26" spans="2:10" s="444" customFormat="1" ht="18.75" hidden="1">
      <c r="B26" s="479"/>
      <c r="C26" s="480"/>
      <c r="D26" s="481"/>
      <c r="E26" s="482"/>
      <c r="F26" s="481"/>
      <c r="G26" s="481"/>
      <c r="H26" s="481"/>
      <c r="I26" s="481"/>
      <c r="J26" s="483"/>
    </row>
    <row r="27" spans="2:10" s="444" customFormat="1" ht="18.75" hidden="1">
      <c r="B27" s="470"/>
      <c r="C27" s="471"/>
      <c r="D27" s="472"/>
      <c r="E27" s="468"/>
      <c r="F27" s="472"/>
      <c r="G27" s="472"/>
      <c r="H27" s="472"/>
      <c r="I27" s="472"/>
      <c r="J27" s="473"/>
    </row>
    <row r="28" spans="2:10" s="444" customFormat="1" ht="19.5" hidden="1" thickBot="1">
      <c r="B28" s="474"/>
      <c r="C28" s="475"/>
      <c r="D28" s="476"/>
      <c r="E28" s="477"/>
      <c r="F28" s="476"/>
      <c r="G28" s="476"/>
      <c r="H28" s="476"/>
      <c r="I28" s="476"/>
      <c r="J28" s="478"/>
    </row>
    <row r="29" spans="2:10" s="444" customFormat="1" ht="18.75">
      <c r="B29" s="445"/>
      <c r="D29" s="484"/>
      <c r="E29" s="484"/>
      <c r="F29" s="484"/>
      <c r="G29" s="484"/>
      <c r="H29" s="484"/>
      <c r="I29" s="484"/>
      <c r="J29" s="484"/>
    </row>
    <row r="30" spans="3:26" ht="18.75">
      <c r="C30" s="443"/>
      <c r="E30" s="485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</row>
    <row r="31" spans="5:26" ht="15">
      <c r="E31" s="485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</row>
    <row r="32" spans="2:26" ht="15.75">
      <c r="B32" s="732" t="s">
        <v>462</v>
      </c>
      <c r="C32" s="732"/>
      <c r="D32" s="732"/>
      <c r="E32" s="732"/>
      <c r="F32" s="732"/>
      <c r="G32" s="732"/>
      <c r="H32" s="732"/>
      <c r="I32" s="732"/>
      <c r="J32" s="732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</row>
    <row r="33" spans="2:26" ht="16.5" thickBot="1">
      <c r="B33" s="32"/>
      <c r="C33" s="57"/>
      <c r="D33" s="57"/>
      <c r="E33" s="57"/>
      <c r="F33" s="57"/>
      <c r="G33" s="57"/>
      <c r="H33" s="57"/>
      <c r="I33" s="151"/>
      <c r="J33" s="57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</row>
    <row r="34" spans="2:26" ht="15.75">
      <c r="B34" s="567" t="s">
        <v>35</v>
      </c>
      <c r="C34" s="568" t="s">
        <v>36</v>
      </c>
      <c r="D34" s="568" t="s">
        <v>450</v>
      </c>
      <c r="E34" s="568"/>
      <c r="F34" s="568"/>
      <c r="G34" s="568"/>
      <c r="H34" s="568"/>
      <c r="I34" s="733" t="s">
        <v>443</v>
      </c>
      <c r="J34" s="734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</row>
    <row r="35" spans="2:26" ht="15.75">
      <c r="B35" s="725"/>
      <c r="C35" s="671"/>
      <c r="D35" s="489" t="s">
        <v>444</v>
      </c>
      <c r="E35" s="489" t="s">
        <v>451</v>
      </c>
      <c r="F35" s="489" t="s">
        <v>452</v>
      </c>
      <c r="G35" s="489" t="s">
        <v>453</v>
      </c>
      <c r="H35" s="489" t="s">
        <v>454</v>
      </c>
      <c r="I35" s="735"/>
      <c r="J35" s="736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</row>
    <row r="36" spans="2:15" s="444" customFormat="1" ht="19.5" thickBot="1">
      <c r="B36" s="570"/>
      <c r="C36" s="571"/>
      <c r="D36" s="120" t="s">
        <v>392</v>
      </c>
      <c r="E36" s="120" t="s">
        <v>445</v>
      </c>
      <c r="F36" s="120" t="s">
        <v>445</v>
      </c>
      <c r="G36" s="120" t="s">
        <v>445</v>
      </c>
      <c r="H36" s="120" t="s">
        <v>445</v>
      </c>
      <c r="I36" s="737"/>
      <c r="J36" s="738"/>
      <c r="K36" s="484"/>
      <c r="L36" s="484"/>
      <c r="M36" s="484"/>
      <c r="N36" s="484"/>
      <c r="O36" s="484"/>
    </row>
    <row r="37" spans="2:10" s="444" customFormat="1" ht="18.75">
      <c r="B37" s="504">
        <v>1</v>
      </c>
      <c r="C37" s="505" t="s">
        <v>38</v>
      </c>
      <c r="D37" s="136">
        <f>E37+F37+G37+H37</f>
        <v>5.81</v>
      </c>
      <c r="E37" s="523">
        <f>E38+E44+E45+E46</f>
        <v>1.7429999999999999</v>
      </c>
      <c r="F37" s="523">
        <f>F38+F44+F45+F46</f>
        <v>1.162</v>
      </c>
      <c r="G37" s="523">
        <f>G38+G44+G45+G46</f>
        <v>1.1038999999999999</v>
      </c>
      <c r="H37" s="523">
        <f>H38+H44+H45+H46</f>
        <v>1.8011</v>
      </c>
      <c r="I37" s="712"/>
      <c r="J37" s="713"/>
    </row>
    <row r="38" spans="2:10" ht="15.75">
      <c r="B38" s="495" t="s">
        <v>26</v>
      </c>
      <c r="C38" s="131" t="s">
        <v>39</v>
      </c>
      <c r="D38" s="496">
        <v>0</v>
      </c>
      <c r="E38" s="496">
        <v>0</v>
      </c>
      <c r="F38" s="496">
        <v>0</v>
      </c>
      <c r="G38" s="496">
        <v>0</v>
      </c>
      <c r="H38" s="496">
        <v>0</v>
      </c>
      <c r="I38" s="728"/>
      <c r="J38" s="729"/>
    </row>
    <row r="39" spans="2:10" ht="15.75">
      <c r="B39" s="495" t="s">
        <v>40</v>
      </c>
      <c r="C39" s="131" t="s">
        <v>455</v>
      </c>
      <c r="D39" s="496">
        <v>0</v>
      </c>
      <c r="E39" s="496">
        <v>0</v>
      </c>
      <c r="F39" s="496">
        <v>0</v>
      </c>
      <c r="G39" s="496">
        <v>0</v>
      </c>
      <c r="H39" s="496">
        <v>0</v>
      </c>
      <c r="I39" s="728"/>
      <c r="J39" s="729"/>
    </row>
    <row r="40" spans="2:10" ht="15.75">
      <c r="B40" s="495" t="s">
        <v>51</v>
      </c>
      <c r="C40" s="131" t="s">
        <v>456</v>
      </c>
      <c r="D40" s="496">
        <v>0</v>
      </c>
      <c r="E40" s="496">
        <v>0</v>
      </c>
      <c r="F40" s="496">
        <v>0</v>
      </c>
      <c r="G40" s="496">
        <v>0</v>
      </c>
      <c r="H40" s="496">
        <v>0</v>
      </c>
      <c r="I40" s="728"/>
      <c r="J40" s="729"/>
    </row>
    <row r="41" spans="2:10" ht="31.5">
      <c r="B41" s="495" t="s">
        <v>55</v>
      </c>
      <c r="C41" s="131" t="s">
        <v>446</v>
      </c>
      <c r="D41" s="496">
        <v>0</v>
      </c>
      <c r="E41" s="496">
        <v>0</v>
      </c>
      <c r="F41" s="496">
        <v>0</v>
      </c>
      <c r="G41" s="496">
        <v>0</v>
      </c>
      <c r="H41" s="496">
        <v>0</v>
      </c>
      <c r="I41" s="728"/>
      <c r="J41" s="729"/>
    </row>
    <row r="42" spans="2:10" ht="15.75">
      <c r="B42" s="495" t="s">
        <v>56</v>
      </c>
      <c r="C42" s="131" t="s">
        <v>447</v>
      </c>
      <c r="D42" s="496">
        <v>0</v>
      </c>
      <c r="E42" s="496">
        <v>0</v>
      </c>
      <c r="F42" s="496">
        <v>0</v>
      </c>
      <c r="G42" s="496">
        <v>0</v>
      </c>
      <c r="H42" s="496">
        <v>0</v>
      </c>
      <c r="I42" s="728"/>
      <c r="J42" s="729"/>
    </row>
    <row r="43" spans="2:10" ht="15.75">
      <c r="B43" s="495" t="s">
        <v>57</v>
      </c>
      <c r="C43" s="131" t="s">
        <v>448</v>
      </c>
      <c r="D43" s="496">
        <v>0</v>
      </c>
      <c r="E43" s="496">
        <v>0</v>
      </c>
      <c r="F43" s="496">
        <v>0</v>
      </c>
      <c r="G43" s="496">
        <v>0</v>
      </c>
      <c r="H43" s="496">
        <v>0</v>
      </c>
      <c r="I43" s="728"/>
      <c r="J43" s="729"/>
    </row>
    <row r="44" spans="2:10" ht="15.75">
      <c r="B44" s="495" t="s">
        <v>27</v>
      </c>
      <c r="C44" s="131" t="s">
        <v>41</v>
      </c>
      <c r="D44" s="503">
        <f>ФСТ!V18/1000</f>
        <v>5.81</v>
      </c>
      <c r="E44" s="503">
        <f>D44*30%</f>
        <v>1.7429999999999999</v>
      </c>
      <c r="F44" s="503">
        <f>D44*20%</f>
        <v>1.162</v>
      </c>
      <c r="G44" s="503">
        <f>D44*19%</f>
        <v>1.1038999999999999</v>
      </c>
      <c r="H44" s="503">
        <f>D44*31%</f>
        <v>1.8011</v>
      </c>
      <c r="I44" s="728"/>
      <c r="J44" s="729"/>
    </row>
    <row r="45" spans="2:10" ht="15.75">
      <c r="B45" s="495" t="s">
        <v>34</v>
      </c>
      <c r="C45" s="131" t="s">
        <v>42</v>
      </c>
      <c r="D45" s="496">
        <v>0</v>
      </c>
      <c r="E45" s="496">
        <v>0</v>
      </c>
      <c r="F45" s="496">
        <v>0</v>
      </c>
      <c r="G45" s="496">
        <v>0</v>
      </c>
      <c r="H45" s="496">
        <v>0</v>
      </c>
      <c r="I45" s="728"/>
      <c r="J45" s="729"/>
    </row>
    <row r="46" spans="2:10" ht="15.75">
      <c r="B46" s="495" t="s">
        <v>43</v>
      </c>
      <c r="C46" s="131" t="s">
        <v>44</v>
      </c>
      <c r="D46" s="496">
        <v>0</v>
      </c>
      <c r="E46" s="496">
        <v>0</v>
      </c>
      <c r="F46" s="496">
        <v>0</v>
      </c>
      <c r="G46" s="496">
        <v>0</v>
      </c>
      <c r="H46" s="496">
        <v>0</v>
      </c>
      <c r="I46" s="728"/>
      <c r="J46" s="729"/>
    </row>
    <row r="47" spans="2:10" ht="15.75">
      <c r="B47" s="495" t="s">
        <v>45</v>
      </c>
      <c r="C47" s="131" t="s">
        <v>449</v>
      </c>
      <c r="D47" s="496">
        <v>0</v>
      </c>
      <c r="E47" s="496">
        <v>0</v>
      </c>
      <c r="F47" s="496">
        <v>0</v>
      </c>
      <c r="G47" s="496">
        <v>0</v>
      </c>
      <c r="H47" s="496">
        <v>0</v>
      </c>
      <c r="I47" s="728"/>
      <c r="J47" s="729"/>
    </row>
    <row r="48" spans="2:10" ht="15.75">
      <c r="B48" s="495" t="s">
        <v>28</v>
      </c>
      <c r="C48" s="131" t="s">
        <v>457</v>
      </c>
      <c r="D48" s="496">
        <v>0</v>
      </c>
      <c r="E48" s="496">
        <v>0</v>
      </c>
      <c r="F48" s="496">
        <v>0</v>
      </c>
      <c r="G48" s="496">
        <v>0</v>
      </c>
      <c r="H48" s="496">
        <v>0</v>
      </c>
      <c r="I48" s="728"/>
      <c r="J48" s="729"/>
    </row>
    <row r="49" spans="2:10" ht="15.75">
      <c r="B49" s="495" t="s">
        <v>29</v>
      </c>
      <c r="C49" s="131" t="s">
        <v>108</v>
      </c>
      <c r="D49" s="496">
        <v>0</v>
      </c>
      <c r="E49" s="496">
        <v>0</v>
      </c>
      <c r="F49" s="496">
        <v>0</v>
      </c>
      <c r="G49" s="496">
        <v>0</v>
      </c>
      <c r="H49" s="496">
        <v>0</v>
      </c>
      <c r="I49" s="728"/>
      <c r="J49" s="729"/>
    </row>
    <row r="50" spans="2:10" ht="15.75">
      <c r="B50" s="495" t="s">
        <v>30</v>
      </c>
      <c r="C50" s="131" t="s">
        <v>106</v>
      </c>
      <c r="D50" s="496">
        <v>0</v>
      </c>
      <c r="E50" s="496">
        <v>0</v>
      </c>
      <c r="F50" s="496">
        <v>0</v>
      </c>
      <c r="G50" s="496">
        <v>0</v>
      </c>
      <c r="H50" s="496">
        <v>0</v>
      </c>
      <c r="I50" s="728"/>
      <c r="J50" s="729"/>
    </row>
    <row r="51" spans="2:10" ht="15.75">
      <c r="B51" s="495" t="s">
        <v>31</v>
      </c>
      <c r="C51" s="131" t="s">
        <v>107</v>
      </c>
      <c r="D51" s="496">
        <v>0</v>
      </c>
      <c r="E51" s="496">
        <v>0</v>
      </c>
      <c r="F51" s="496">
        <v>0</v>
      </c>
      <c r="G51" s="496">
        <v>0</v>
      </c>
      <c r="H51" s="496">
        <v>0</v>
      </c>
      <c r="I51" s="728"/>
      <c r="J51" s="729"/>
    </row>
    <row r="52" spans="2:10" ht="15.75">
      <c r="B52" s="495" t="s">
        <v>32</v>
      </c>
      <c r="C52" s="131" t="s">
        <v>46</v>
      </c>
      <c r="D52" s="496">
        <v>0</v>
      </c>
      <c r="E52" s="496">
        <v>0</v>
      </c>
      <c r="F52" s="496">
        <v>0</v>
      </c>
      <c r="G52" s="496">
        <v>0</v>
      </c>
      <c r="H52" s="496">
        <v>0</v>
      </c>
      <c r="I52" s="728"/>
      <c r="J52" s="729"/>
    </row>
    <row r="53" spans="2:10" ht="15.75">
      <c r="B53" s="495" t="s">
        <v>60</v>
      </c>
      <c r="C53" s="131" t="s">
        <v>54</v>
      </c>
      <c r="D53" s="496">
        <v>0</v>
      </c>
      <c r="E53" s="496">
        <v>0</v>
      </c>
      <c r="F53" s="496">
        <v>0</v>
      </c>
      <c r="G53" s="496">
        <v>0</v>
      </c>
      <c r="H53" s="496">
        <v>0</v>
      </c>
      <c r="I53" s="728"/>
      <c r="J53" s="729"/>
    </row>
    <row r="54" spans="2:10" ht="16.5" thickBot="1">
      <c r="B54" s="497" t="s">
        <v>99</v>
      </c>
      <c r="C54" s="138" t="s">
        <v>47</v>
      </c>
      <c r="D54" s="498">
        <v>0</v>
      </c>
      <c r="E54" s="498">
        <v>0</v>
      </c>
      <c r="F54" s="498">
        <v>0</v>
      </c>
      <c r="G54" s="498">
        <v>0</v>
      </c>
      <c r="H54" s="498">
        <v>0</v>
      </c>
      <c r="I54" s="730"/>
      <c r="J54" s="731"/>
    </row>
    <row r="55" spans="2:10" ht="15.75">
      <c r="B55" s="83"/>
      <c r="C55" s="499"/>
      <c r="D55" s="82"/>
      <c r="E55" s="82"/>
      <c r="F55" s="82"/>
      <c r="G55" s="82"/>
      <c r="H55" s="82"/>
      <c r="I55" s="83"/>
      <c r="J55" s="57"/>
    </row>
    <row r="56" spans="2:10" ht="15.75">
      <c r="B56" s="84" t="s">
        <v>458</v>
      </c>
      <c r="C56" s="57"/>
      <c r="D56" s="82"/>
      <c r="E56" s="82"/>
      <c r="F56" s="82"/>
      <c r="G56" s="82"/>
      <c r="H56" s="82"/>
      <c r="I56" s="57"/>
      <c r="J56" s="57"/>
    </row>
    <row r="59" spans="2:13" ht="15.75">
      <c r="B59" s="732" t="s">
        <v>463</v>
      </c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</row>
    <row r="60" spans="2:13" ht="16.5" thickBo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2:13" ht="15.75">
      <c r="B61" s="546" t="s">
        <v>24</v>
      </c>
      <c r="C61" s="714" t="s">
        <v>251</v>
      </c>
      <c r="D61" s="717" t="s">
        <v>52</v>
      </c>
      <c r="E61" s="718"/>
      <c r="F61" s="718"/>
      <c r="G61" s="718"/>
      <c r="H61" s="719"/>
      <c r="I61" s="720" t="s">
        <v>372</v>
      </c>
      <c r="J61" s="718"/>
      <c r="K61" s="718"/>
      <c r="L61" s="718"/>
      <c r="M61" s="719"/>
    </row>
    <row r="62" spans="2:13" ht="15.75">
      <c r="B62" s="548"/>
      <c r="C62" s="715"/>
      <c r="D62" s="721" t="s">
        <v>392</v>
      </c>
      <c r="E62" s="722"/>
      <c r="F62" s="722"/>
      <c r="G62" s="722"/>
      <c r="H62" s="723"/>
      <c r="I62" s="724" t="s">
        <v>392</v>
      </c>
      <c r="J62" s="722"/>
      <c r="K62" s="722"/>
      <c r="L62" s="722"/>
      <c r="M62" s="723"/>
    </row>
    <row r="63" spans="2:13" ht="15.75">
      <c r="B63" s="548"/>
      <c r="C63" s="715"/>
      <c r="D63" s="725" t="s">
        <v>252</v>
      </c>
      <c r="E63" s="671"/>
      <c r="F63" s="671"/>
      <c r="G63" s="671"/>
      <c r="H63" s="726"/>
      <c r="I63" s="727" t="s">
        <v>252</v>
      </c>
      <c r="J63" s="671"/>
      <c r="K63" s="671"/>
      <c r="L63" s="671"/>
      <c r="M63" s="726"/>
    </row>
    <row r="64" spans="2:13" ht="48" thickBot="1">
      <c r="B64" s="547"/>
      <c r="C64" s="716"/>
      <c r="D64" s="487" t="s">
        <v>427</v>
      </c>
      <c r="E64" s="120" t="s">
        <v>428</v>
      </c>
      <c r="F64" s="120" t="s">
        <v>429</v>
      </c>
      <c r="G64" s="120" t="s">
        <v>430</v>
      </c>
      <c r="H64" s="488" t="s">
        <v>467</v>
      </c>
      <c r="I64" s="506" t="s">
        <v>427</v>
      </c>
      <c r="J64" s="120" t="s">
        <v>428</v>
      </c>
      <c r="K64" s="120" t="s">
        <v>429</v>
      </c>
      <c r="L64" s="120" t="s">
        <v>430</v>
      </c>
      <c r="M64" s="488" t="s">
        <v>467</v>
      </c>
    </row>
    <row r="65" spans="2:13" ht="15.75" thickBot="1">
      <c r="B65" s="507">
        <v>1</v>
      </c>
      <c r="C65" s="508">
        <v>2</v>
      </c>
      <c r="D65" s="509">
        <v>3</v>
      </c>
      <c r="E65" s="510">
        <v>4</v>
      </c>
      <c r="F65" s="510">
        <v>5</v>
      </c>
      <c r="G65" s="510">
        <v>6</v>
      </c>
      <c r="H65" s="511">
        <v>7</v>
      </c>
      <c r="I65" s="512">
        <v>8</v>
      </c>
      <c r="J65" s="510">
        <v>9</v>
      </c>
      <c r="K65" s="510">
        <v>10</v>
      </c>
      <c r="L65" s="510">
        <v>11</v>
      </c>
      <c r="M65" s="511">
        <v>12</v>
      </c>
    </row>
    <row r="66" spans="2:13" ht="15.75">
      <c r="B66" s="517">
        <f>B22</f>
        <v>1</v>
      </c>
      <c r="C66" s="521" t="str">
        <f>C22</f>
        <v>Реконструкция РП 7</v>
      </c>
      <c r="D66" s="519">
        <v>0</v>
      </c>
      <c r="E66" s="519">
        <v>0</v>
      </c>
      <c r="F66" s="519">
        <v>0</v>
      </c>
      <c r="G66" s="519">
        <v>0</v>
      </c>
      <c r="H66" s="519">
        <v>0</v>
      </c>
      <c r="I66" s="519">
        <v>0</v>
      </c>
      <c r="J66" s="519">
        <v>0</v>
      </c>
      <c r="K66" s="519">
        <v>0</v>
      </c>
      <c r="L66" s="518">
        <v>0</v>
      </c>
      <c r="M66" s="520">
        <f>L66</f>
        <v>0</v>
      </c>
    </row>
    <row r="67" spans="2:13" ht="16.5" thickBot="1">
      <c r="B67" s="513">
        <f>B23</f>
        <v>2</v>
      </c>
      <c r="C67" s="522" t="str">
        <f>C23</f>
        <v>Реконструкция 2 КЛ 10 кВ от РП 7</v>
      </c>
      <c r="D67" s="502">
        <v>0</v>
      </c>
      <c r="E67" s="502">
        <v>0</v>
      </c>
      <c r="F67" s="502">
        <v>0</v>
      </c>
      <c r="G67" s="502">
        <v>0</v>
      </c>
      <c r="H67" s="502">
        <v>0</v>
      </c>
      <c r="I67" s="515">
        <v>0</v>
      </c>
      <c r="J67" s="515">
        <v>0</v>
      </c>
      <c r="K67" s="515">
        <v>0</v>
      </c>
      <c r="L67" s="514">
        <v>0</v>
      </c>
      <c r="M67" s="516">
        <f>L67</f>
        <v>0</v>
      </c>
    </row>
    <row r="68" spans="2:13" ht="15.75">
      <c r="B68" s="500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</row>
    <row r="69" spans="2:13" ht="15.75">
      <c r="B69" s="57" t="s">
        <v>458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</row>
  </sheetData>
  <sheetProtection/>
  <autoFilter ref="A19:J28"/>
  <mergeCells count="45">
    <mergeCell ref="B5:G5"/>
    <mergeCell ref="H6:J10"/>
    <mergeCell ref="B12:H12"/>
    <mergeCell ref="B14:B18"/>
    <mergeCell ref="C14:C18"/>
    <mergeCell ref="D14:D18"/>
    <mergeCell ref="E14:I14"/>
    <mergeCell ref="J14:J18"/>
    <mergeCell ref="E15:E17"/>
    <mergeCell ref="F15:F17"/>
    <mergeCell ref="G15:G17"/>
    <mergeCell ref="H15:H17"/>
    <mergeCell ref="I15:I17"/>
    <mergeCell ref="B32:J32"/>
    <mergeCell ref="B34:B36"/>
    <mergeCell ref="C34:C36"/>
    <mergeCell ref="D34:H34"/>
    <mergeCell ref="I34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B59:M59"/>
    <mergeCell ref="B61:B64"/>
    <mergeCell ref="C61:C64"/>
    <mergeCell ref="D61:H61"/>
    <mergeCell ref="I61:M61"/>
    <mergeCell ref="D62:H62"/>
    <mergeCell ref="I62:M62"/>
    <mergeCell ref="D63:H63"/>
    <mergeCell ref="I63:M63"/>
  </mergeCells>
  <printOptions/>
  <pageMargins left="0.5511811023622047" right="0.1968503937007874" top="0.31496062992125984" bottom="0.1968503937007874" header="0.1968503937007874" footer="0.1968503937007874"/>
  <pageSetup fitToHeight="1" fitToWidth="1" horizontalDpi="600" verticalDpi="600" orientation="portrait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8"/>
  <sheetViews>
    <sheetView zoomScale="80" zoomScaleNormal="80" zoomScalePageLayoutView="0" workbookViewId="0" topLeftCell="A1">
      <selection activeCell="G7" sqref="G7"/>
    </sheetView>
  </sheetViews>
  <sheetFormatPr defaultColWidth="8.00390625" defaultRowHeight="15.75"/>
  <cols>
    <col min="1" max="1" width="6.50390625" style="451" customWidth="1"/>
    <col min="2" max="2" width="8.00390625" style="452" customWidth="1"/>
    <col min="3" max="3" width="57.75390625" style="451" customWidth="1"/>
    <col min="4" max="4" width="11.75390625" style="450" customWidth="1"/>
    <col min="5" max="9" width="15.625" style="450" customWidth="1"/>
    <col min="10" max="10" width="17.625" style="450" customWidth="1"/>
    <col min="11" max="16384" width="8.00390625" style="451" customWidth="1"/>
  </cols>
  <sheetData>
    <row r="1" spans="2:10" s="431" customFormat="1" ht="22.5" customHeight="1">
      <c r="B1" s="430"/>
      <c r="D1" s="432"/>
      <c r="E1" s="432"/>
      <c r="J1" s="486" t="s">
        <v>422</v>
      </c>
    </row>
    <row r="2" spans="2:10" s="437" customFormat="1" ht="12">
      <c r="B2" s="434"/>
      <c r="C2" s="435"/>
      <c r="D2" s="436"/>
      <c r="E2" s="436"/>
      <c r="J2" s="433"/>
    </row>
    <row r="3" spans="2:10" s="441" customFormat="1" ht="19.5">
      <c r="B3" s="438"/>
      <c r="C3" s="439"/>
      <c r="D3" s="440"/>
      <c r="E3" s="440"/>
      <c r="J3" s="442"/>
    </row>
    <row r="4" spans="2:5" s="441" customFormat="1" ht="21.75" customHeight="1">
      <c r="B4" s="438"/>
      <c r="C4" s="439"/>
      <c r="D4" s="440"/>
      <c r="E4" s="440"/>
    </row>
    <row r="5" spans="2:10" s="444" customFormat="1" ht="18.75" customHeight="1">
      <c r="B5" s="746" t="s">
        <v>437</v>
      </c>
      <c r="C5" s="746"/>
      <c r="D5" s="746"/>
      <c r="E5" s="746"/>
      <c r="F5" s="746"/>
      <c r="G5" s="746"/>
      <c r="H5" s="443"/>
      <c r="I5" s="443" t="s">
        <v>423</v>
      </c>
      <c r="J5" s="443"/>
    </row>
    <row r="6" spans="2:10" s="444" customFormat="1" ht="21.75" customHeight="1">
      <c r="B6" s="445"/>
      <c r="C6" s="446"/>
      <c r="D6" s="447"/>
      <c r="E6" s="440"/>
      <c r="F6" s="448"/>
      <c r="G6" s="448"/>
      <c r="H6" s="745" t="str">
        <f>ФСТ!W3</f>
        <v>Министр энергетики Московской области 
____________ Л.В. Неганов
«____»_____________2014  г.
</v>
      </c>
      <c r="I6" s="745"/>
      <c r="J6" s="745"/>
    </row>
    <row r="7" spans="2:10" s="444" customFormat="1" ht="21" customHeight="1">
      <c r="B7" s="445"/>
      <c r="C7" s="446"/>
      <c r="D7" s="447"/>
      <c r="E7" s="440"/>
      <c r="F7" s="448"/>
      <c r="G7" s="448"/>
      <c r="H7" s="745"/>
      <c r="I7" s="745"/>
      <c r="J7" s="745"/>
    </row>
    <row r="8" spans="2:10" s="444" customFormat="1" ht="21" customHeight="1">
      <c r="B8" s="445"/>
      <c r="C8" s="446"/>
      <c r="D8" s="447"/>
      <c r="E8" s="440"/>
      <c r="F8" s="448"/>
      <c r="G8" s="448"/>
      <c r="H8" s="745"/>
      <c r="I8" s="745"/>
      <c r="J8" s="745"/>
    </row>
    <row r="9" spans="2:10" s="444" customFormat="1" ht="17.25" customHeight="1">
      <c r="B9" s="445"/>
      <c r="C9" s="446"/>
      <c r="D9" s="447"/>
      <c r="E9" s="440"/>
      <c r="F9" s="448"/>
      <c r="G9" s="448"/>
      <c r="H9" s="745"/>
      <c r="I9" s="745"/>
      <c r="J9" s="745"/>
    </row>
    <row r="10" spans="2:10" s="444" customFormat="1" ht="19.5" customHeight="1">
      <c r="B10" s="445"/>
      <c r="C10" s="446"/>
      <c r="D10" s="447"/>
      <c r="E10" s="440"/>
      <c r="F10" s="448"/>
      <c r="G10" s="448"/>
      <c r="H10" s="745"/>
      <c r="I10" s="745"/>
      <c r="J10" s="745"/>
    </row>
    <row r="11" spans="2:9" ht="18" customHeight="1">
      <c r="B11" s="747" t="s">
        <v>424</v>
      </c>
      <c r="C11" s="747"/>
      <c r="D11" s="747"/>
      <c r="E11" s="747"/>
      <c r="F11" s="747"/>
      <c r="G11" s="747"/>
      <c r="H11" s="747"/>
      <c r="I11" s="449"/>
    </row>
    <row r="12" spans="3:9" ht="18" customHeight="1" thickBot="1">
      <c r="C12" s="453"/>
      <c r="D12" s="454"/>
      <c r="E12" s="449"/>
      <c r="F12" s="449"/>
      <c r="G12" s="449"/>
      <c r="H12" s="449"/>
      <c r="I12" s="449"/>
    </row>
    <row r="13" spans="2:10" s="455" customFormat="1" ht="19.5" thickBot="1">
      <c r="B13" s="748" t="s">
        <v>35</v>
      </c>
      <c r="C13" s="742" t="s">
        <v>393</v>
      </c>
      <c r="D13" s="751" t="s">
        <v>425</v>
      </c>
      <c r="E13" s="755" t="s">
        <v>438</v>
      </c>
      <c r="F13" s="756"/>
      <c r="G13" s="756"/>
      <c r="H13" s="756"/>
      <c r="I13" s="757"/>
      <c r="J13" s="763" t="s">
        <v>426</v>
      </c>
    </row>
    <row r="14" spans="2:10" s="455" customFormat="1" ht="27" customHeight="1">
      <c r="B14" s="749"/>
      <c r="C14" s="743"/>
      <c r="D14" s="752"/>
      <c r="E14" s="760" t="s">
        <v>203</v>
      </c>
      <c r="F14" s="742" t="s">
        <v>427</v>
      </c>
      <c r="G14" s="739" t="s">
        <v>428</v>
      </c>
      <c r="H14" s="742" t="s">
        <v>429</v>
      </c>
      <c r="I14" s="739" t="s">
        <v>430</v>
      </c>
      <c r="J14" s="764"/>
    </row>
    <row r="15" spans="2:10" s="455" customFormat="1" ht="27" customHeight="1">
      <c r="B15" s="749"/>
      <c r="C15" s="743"/>
      <c r="D15" s="752"/>
      <c r="E15" s="761"/>
      <c r="F15" s="743"/>
      <c r="G15" s="740"/>
      <c r="H15" s="743"/>
      <c r="I15" s="740"/>
      <c r="J15" s="764"/>
    </row>
    <row r="16" spans="2:10" s="455" customFormat="1" ht="19.5" thickBot="1">
      <c r="B16" s="749"/>
      <c r="C16" s="743"/>
      <c r="D16" s="753"/>
      <c r="E16" s="762"/>
      <c r="F16" s="744"/>
      <c r="G16" s="741"/>
      <c r="H16" s="744"/>
      <c r="I16" s="741"/>
      <c r="J16" s="764"/>
    </row>
    <row r="17" spans="2:10" s="455" customFormat="1" ht="19.5" thickBot="1">
      <c r="B17" s="750"/>
      <c r="C17" s="744"/>
      <c r="D17" s="754"/>
      <c r="E17" s="456" t="s">
        <v>431</v>
      </c>
      <c r="F17" s="457" t="s">
        <v>431</v>
      </c>
      <c r="G17" s="458" t="s">
        <v>431</v>
      </c>
      <c r="H17" s="457" t="s">
        <v>431</v>
      </c>
      <c r="I17" s="458" t="s">
        <v>431</v>
      </c>
      <c r="J17" s="764"/>
    </row>
    <row r="18" spans="2:10" s="462" customFormat="1" ht="13.5" thickBot="1">
      <c r="B18" s="459">
        <v>1</v>
      </c>
      <c r="C18" s="459">
        <f>B18+1</f>
        <v>2</v>
      </c>
      <c r="D18" s="459">
        <v>3</v>
      </c>
      <c r="E18" s="460">
        <f>D18+1</f>
        <v>4</v>
      </c>
      <c r="F18" s="459">
        <v>5</v>
      </c>
      <c r="G18" s="461">
        <f>F18+1</f>
        <v>6</v>
      </c>
      <c r="H18" s="459">
        <v>7</v>
      </c>
      <c r="I18" s="461">
        <f>H18+1</f>
        <v>8</v>
      </c>
      <c r="J18" s="459">
        <v>9</v>
      </c>
    </row>
    <row r="19" spans="2:10" s="441" customFormat="1" ht="18.75">
      <c r="B19" s="463"/>
      <c r="C19" s="464"/>
      <c r="D19" s="50"/>
      <c r="E19" s="50"/>
      <c r="F19" s="50"/>
      <c r="G19" s="50"/>
      <c r="H19" s="50"/>
      <c r="I19" s="50"/>
      <c r="J19" s="465"/>
    </row>
    <row r="20" spans="2:10" s="441" customFormat="1" ht="18.75">
      <c r="B20" s="466"/>
      <c r="C20" s="467" t="s">
        <v>432</v>
      </c>
      <c r="D20" s="468">
        <f>D21+D22</f>
        <v>5.810000000000002</v>
      </c>
      <c r="E20" s="468">
        <f>E21+E22+E23+E24+E25+E26+E27</f>
        <v>5.8100000000000005</v>
      </c>
      <c r="F20" s="468">
        <f>E20*30%</f>
        <v>1.743</v>
      </c>
      <c r="G20" s="468">
        <f>E20*20%</f>
        <v>1.1620000000000001</v>
      </c>
      <c r="H20" s="468">
        <f>E20*19%</f>
        <v>1.1039</v>
      </c>
      <c r="I20" s="468">
        <f>E20*31%</f>
        <v>1.8011000000000001</v>
      </c>
      <c r="J20" s="469">
        <f>D20-E20</f>
        <v>0</v>
      </c>
    </row>
    <row r="21" spans="2:10" s="441" customFormat="1" ht="18.75">
      <c r="B21" s="470">
        <v>1</v>
      </c>
      <c r="C21" s="471" t="str">
        <f>ФСТ!C20</f>
        <v>Реконструкция РП 7</v>
      </c>
      <c r="D21" s="472">
        <f>'  14.2.'!J22</f>
        <v>2.5463061990000004</v>
      </c>
      <c r="E21" s="468">
        <f>ФСТ!Z20/1000</f>
        <v>2.5463061990000004</v>
      </c>
      <c r="F21" s="472">
        <f>E21*30%</f>
        <v>0.7638918597000001</v>
      </c>
      <c r="G21" s="472">
        <f>E21*20%</f>
        <v>0.5092612398000002</v>
      </c>
      <c r="H21" s="472">
        <f>E21*19%</f>
        <v>0.48379817781000006</v>
      </c>
      <c r="I21" s="472">
        <f>E21*31%</f>
        <v>0.7893549216900001</v>
      </c>
      <c r="J21" s="473">
        <f>D21-E21</f>
        <v>0</v>
      </c>
    </row>
    <row r="22" spans="2:10" s="441" customFormat="1" ht="19.5" thickBot="1">
      <c r="B22" s="474">
        <v>2</v>
      </c>
      <c r="C22" s="475" t="str">
        <f>ФСТ!C21</f>
        <v>Реконструкция 2 КЛ 10 кВ от РП 7</v>
      </c>
      <c r="D22" s="476">
        <f>'  14.2.'!J23</f>
        <v>3.2636938010000014</v>
      </c>
      <c r="E22" s="477">
        <f>ФСТ!Z21/1000</f>
        <v>3.2636938009999996</v>
      </c>
      <c r="F22" s="476">
        <f>E22*30%</f>
        <v>0.9791081402999998</v>
      </c>
      <c r="G22" s="476">
        <f>E22*20%</f>
        <v>0.6527387602</v>
      </c>
      <c r="H22" s="476">
        <f>E22*19%</f>
        <v>0.62010182219</v>
      </c>
      <c r="I22" s="476">
        <f>E22*31%</f>
        <v>1.01174507831</v>
      </c>
      <c r="J22" s="478">
        <f>D22-E22</f>
        <v>0</v>
      </c>
    </row>
    <row r="23" spans="2:10" s="441" customFormat="1" ht="18.75" hidden="1">
      <c r="B23" s="479"/>
      <c r="C23" s="480"/>
      <c r="D23" s="481"/>
      <c r="E23" s="482"/>
      <c r="F23" s="481"/>
      <c r="G23" s="481"/>
      <c r="H23" s="481"/>
      <c r="I23" s="481"/>
      <c r="J23" s="483"/>
    </row>
    <row r="24" spans="2:10" s="444" customFormat="1" ht="19.5" hidden="1" thickBot="1">
      <c r="B24" s="474"/>
      <c r="C24" s="475"/>
      <c r="D24" s="476"/>
      <c r="E24" s="477"/>
      <c r="F24" s="476"/>
      <c r="G24" s="476"/>
      <c r="H24" s="476"/>
      <c r="I24" s="476"/>
      <c r="J24" s="478"/>
    </row>
    <row r="25" spans="2:10" s="444" customFormat="1" ht="18.75" hidden="1">
      <c r="B25" s="479"/>
      <c r="C25" s="480"/>
      <c r="D25" s="481"/>
      <c r="E25" s="482"/>
      <c r="F25" s="481"/>
      <c r="G25" s="481"/>
      <c r="H25" s="481"/>
      <c r="I25" s="481"/>
      <c r="J25" s="483"/>
    </row>
    <row r="26" spans="2:10" s="444" customFormat="1" ht="18.75" hidden="1">
      <c r="B26" s="470"/>
      <c r="C26" s="471"/>
      <c r="D26" s="472"/>
      <c r="E26" s="468"/>
      <c r="F26" s="472"/>
      <c r="G26" s="472"/>
      <c r="H26" s="472"/>
      <c r="I26" s="472"/>
      <c r="J26" s="473"/>
    </row>
    <row r="27" spans="2:10" s="444" customFormat="1" ht="19.5" hidden="1" thickBot="1">
      <c r="B27" s="474"/>
      <c r="C27" s="475"/>
      <c r="D27" s="476"/>
      <c r="E27" s="477"/>
      <c r="F27" s="476"/>
      <c r="G27" s="476"/>
      <c r="H27" s="476"/>
      <c r="I27" s="476"/>
      <c r="J27" s="478"/>
    </row>
    <row r="28" spans="2:10" s="444" customFormat="1" ht="18.75">
      <c r="B28" s="445"/>
      <c r="D28" s="484"/>
      <c r="E28" s="484"/>
      <c r="F28" s="484"/>
      <c r="G28" s="484"/>
      <c r="H28" s="484"/>
      <c r="I28" s="484"/>
      <c r="J28" s="484"/>
    </row>
    <row r="29" spans="3:26" ht="18.75">
      <c r="C29" s="443"/>
      <c r="E29" s="485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</row>
    <row r="30" spans="5:26" ht="15">
      <c r="E30" s="485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</row>
    <row r="31" spans="2:26" ht="15.75">
      <c r="B31" s="732" t="s">
        <v>464</v>
      </c>
      <c r="C31" s="732"/>
      <c r="D31" s="732"/>
      <c r="E31" s="732"/>
      <c r="F31" s="732"/>
      <c r="G31" s="732"/>
      <c r="H31" s="732"/>
      <c r="I31" s="732"/>
      <c r="J31" s="732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</row>
    <row r="32" spans="2:26" ht="16.5" thickBot="1">
      <c r="B32" s="32"/>
      <c r="C32" s="57"/>
      <c r="D32" s="57"/>
      <c r="E32" s="57"/>
      <c r="F32" s="57"/>
      <c r="G32" s="57"/>
      <c r="H32" s="57"/>
      <c r="I32" s="151"/>
      <c r="J32" s="57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</row>
    <row r="33" spans="2:26" ht="15.75">
      <c r="B33" s="567" t="s">
        <v>35</v>
      </c>
      <c r="C33" s="568" t="s">
        <v>36</v>
      </c>
      <c r="D33" s="568" t="s">
        <v>450</v>
      </c>
      <c r="E33" s="568"/>
      <c r="F33" s="568"/>
      <c r="G33" s="568"/>
      <c r="H33" s="568"/>
      <c r="I33" s="733" t="s">
        <v>443</v>
      </c>
      <c r="J33" s="734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</row>
    <row r="34" spans="2:26" ht="15.75">
      <c r="B34" s="725"/>
      <c r="C34" s="671"/>
      <c r="D34" s="489" t="s">
        <v>444</v>
      </c>
      <c r="E34" s="489" t="s">
        <v>451</v>
      </c>
      <c r="F34" s="489" t="s">
        <v>452</v>
      </c>
      <c r="G34" s="489" t="s">
        <v>453</v>
      </c>
      <c r="H34" s="489" t="s">
        <v>454</v>
      </c>
      <c r="I34" s="735"/>
      <c r="J34" s="736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</row>
    <row r="35" spans="2:15" s="444" customFormat="1" ht="19.5" thickBot="1">
      <c r="B35" s="570"/>
      <c r="C35" s="571"/>
      <c r="D35" s="120" t="s">
        <v>392</v>
      </c>
      <c r="E35" s="120" t="s">
        <v>445</v>
      </c>
      <c r="F35" s="120" t="s">
        <v>445</v>
      </c>
      <c r="G35" s="120" t="s">
        <v>445</v>
      </c>
      <c r="H35" s="120" t="s">
        <v>445</v>
      </c>
      <c r="I35" s="737"/>
      <c r="J35" s="738"/>
      <c r="K35" s="484"/>
      <c r="L35" s="484"/>
      <c r="M35" s="484"/>
      <c r="N35" s="484"/>
      <c r="O35" s="484"/>
    </row>
    <row r="36" spans="2:10" s="444" customFormat="1" ht="18.75">
      <c r="B36" s="504">
        <v>1</v>
      </c>
      <c r="C36" s="505" t="s">
        <v>38</v>
      </c>
      <c r="D36" s="136">
        <f>E36+F36+G36+H36</f>
        <v>5.81</v>
      </c>
      <c r="E36" s="523">
        <f>E37+E43+E44+E45</f>
        <v>1.7429999999999999</v>
      </c>
      <c r="F36" s="523">
        <f>F37+F43+F44+F45</f>
        <v>1.162</v>
      </c>
      <c r="G36" s="523">
        <f>G37+G43+G44+G45</f>
        <v>1.1038999999999999</v>
      </c>
      <c r="H36" s="523">
        <f>H37+H43+H44+H45</f>
        <v>1.8011</v>
      </c>
      <c r="I36" s="712"/>
      <c r="J36" s="713"/>
    </row>
    <row r="37" spans="2:10" ht="15.75">
      <c r="B37" s="495" t="s">
        <v>26</v>
      </c>
      <c r="C37" s="131" t="s">
        <v>39</v>
      </c>
      <c r="D37" s="496">
        <v>0</v>
      </c>
      <c r="E37" s="496">
        <v>0</v>
      </c>
      <c r="F37" s="496">
        <v>0</v>
      </c>
      <c r="G37" s="496">
        <v>0</v>
      </c>
      <c r="H37" s="496">
        <v>0</v>
      </c>
      <c r="I37" s="728"/>
      <c r="J37" s="729"/>
    </row>
    <row r="38" spans="2:10" ht="15.75">
      <c r="B38" s="495" t="s">
        <v>40</v>
      </c>
      <c r="C38" s="131" t="s">
        <v>455</v>
      </c>
      <c r="D38" s="496">
        <v>0</v>
      </c>
      <c r="E38" s="496">
        <v>0</v>
      </c>
      <c r="F38" s="496">
        <v>0</v>
      </c>
      <c r="G38" s="496">
        <v>0</v>
      </c>
      <c r="H38" s="496">
        <v>0</v>
      </c>
      <c r="I38" s="728"/>
      <c r="J38" s="729"/>
    </row>
    <row r="39" spans="2:10" ht="15.75">
      <c r="B39" s="495" t="s">
        <v>51</v>
      </c>
      <c r="C39" s="131" t="s">
        <v>456</v>
      </c>
      <c r="D39" s="496">
        <v>0</v>
      </c>
      <c r="E39" s="496">
        <v>0</v>
      </c>
      <c r="F39" s="496">
        <v>0</v>
      </c>
      <c r="G39" s="496">
        <v>0</v>
      </c>
      <c r="H39" s="496">
        <v>0</v>
      </c>
      <c r="I39" s="728"/>
      <c r="J39" s="729"/>
    </row>
    <row r="40" spans="2:10" ht="31.5">
      <c r="B40" s="495" t="s">
        <v>55</v>
      </c>
      <c r="C40" s="131" t="s">
        <v>446</v>
      </c>
      <c r="D40" s="496">
        <v>0</v>
      </c>
      <c r="E40" s="496">
        <v>0</v>
      </c>
      <c r="F40" s="496">
        <v>0</v>
      </c>
      <c r="G40" s="496">
        <v>0</v>
      </c>
      <c r="H40" s="496">
        <v>0</v>
      </c>
      <c r="I40" s="728"/>
      <c r="J40" s="729"/>
    </row>
    <row r="41" spans="2:10" ht="15.75">
      <c r="B41" s="495" t="s">
        <v>56</v>
      </c>
      <c r="C41" s="131" t="s">
        <v>447</v>
      </c>
      <c r="D41" s="496">
        <v>0</v>
      </c>
      <c r="E41" s="496">
        <v>0</v>
      </c>
      <c r="F41" s="496">
        <v>0</v>
      </c>
      <c r="G41" s="496">
        <v>0</v>
      </c>
      <c r="H41" s="496">
        <v>0</v>
      </c>
      <c r="I41" s="728"/>
      <c r="J41" s="729"/>
    </row>
    <row r="42" spans="2:10" ht="15.75">
      <c r="B42" s="495" t="s">
        <v>57</v>
      </c>
      <c r="C42" s="131" t="s">
        <v>448</v>
      </c>
      <c r="D42" s="496">
        <v>0</v>
      </c>
      <c r="E42" s="496">
        <v>0</v>
      </c>
      <c r="F42" s="496">
        <v>0</v>
      </c>
      <c r="G42" s="496">
        <v>0</v>
      </c>
      <c r="H42" s="496">
        <v>0</v>
      </c>
      <c r="I42" s="728"/>
      <c r="J42" s="729"/>
    </row>
    <row r="43" spans="2:10" ht="15.75">
      <c r="B43" s="495" t="s">
        <v>27</v>
      </c>
      <c r="C43" s="131" t="s">
        <v>41</v>
      </c>
      <c r="D43" s="503">
        <f>ФСТ!AA18/1000</f>
        <v>5.81</v>
      </c>
      <c r="E43" s="503">
        <f>D43*30%</f>
        <v>1.7429999999999999</v>
      </c>
      <c r="F43" s="503">
        <f>D43*20%</f>
        <v>1.162</v>
      </c>
      <c r="G43" s="503">
        <f>D43*19%</f>
        <v>1.1038999999999999</v>
      </c>
      <c r="H43" s="503">
        <f>D43*31%</f>
        <v>1.8011</v>
      </c>
      <c r="I43" s="728"/>
      <c r="J43" s="729"/>
    </row>
    <row r="44" spans="2:10" ht="15.75">
      <c r="B44" s="495" t="s">
        <v>34</v>
      </c>
      <c r="C44" s="131" t="s">
        <v>42</v>
      </c>
      <c r="D44" s="496">
        <v>0</v>
      </c>
      <c r="E44" s="496">
        <v>0</v>
      </c>
      <c r="F44" s="496">
        <v>0</v>
      </c>
      <c r="G44" s="496">
        <v>0</v>
      </c>
      <c r="H44" s="496">
        <v>0</v>
      </c>
      <c r="I44" s="728"/>
      <c r="J44" s="729"/>
    </row>
    <row r="45" spans="2:10" ht="15.75">
      <c r="B45" s="495" t="s">
        <v>43</v>
      </c>
      <c r="C45" s="131" t="s">
        <v>44</v>
      </c>
      <c r="D45" s="496">
        <v>0</v>
      </c>
      <c r="E45" s="496">
        <v>0</v>
      </c>
      <c r="F45" s="496">
        <v>0</v>
      </c>
      <c r="G45" s="496">
        <v>0</v>
      </c>
      <c r="H45" s="496">
        <v>0</v>
      </c>
      <c r="I45" s="728"/>
      <c r="J45" s="729"/>
    </row>
    <row r="46" spans="2:10" ht="15.75">
      <c r="B46" s="495" t="s">
        <v>45</v>
      </c>
      <c r="C46" s="131" t="s">
        <v>449</v>
      </c>
      <c r="D46" s="496">
        <v>0</v>
      </c>
      <c r="E46" s="496">
        <v>0</v>
      </c>
      <c r="F46" s="496">
        <v>0</v>
      </c>
      <c r="G46" s="496">
        <v>0</v>
      </c>
      <c r="H46" s="496">
        <v>0</v>
      </c>
      <c r="I46" s="728"/>
      <c r="J46" s="729"/>
    </row>
    <row r="47" spans="2:10" ht="15.75">
      <c r="B47" s="495" t="s">
        <v>28</v>
      </c>
      <c r="C47" s="131" t="s">
        <v>457</v>
      </c>
      <c r="D47" s="496">
        <v>0</v>
      </c>
      <c r="E47" s="496">
        <v>0</v>
      </c>
      <c r="F47" s="496">
        <v>0</v>
      </c>
      <c r="G47" s="496">
        <v>0</v>
      </c>
      <c r="H47" s="496">
        <v>0</v>
      </c>
      <c r="I47" s="728"/>
      <c r="J47" s="729"/>
    </row>
    <row r="48" spans="2:10" ht="15.75">
      <c r="B48" s="495" t="s">
        <v>29</v>
      </c>
      <c r="C48" s="131" t="s">
        <v>108</v>
      </c>
      <c r="D48" s="496">
        <v>0</v>
      </c>
      <c r="E48" s="496">
        <v>0</v>
      </c>
      <c r="F48" s="496">
        <v>0</v>
      </c>
      <c r="G48" s="496">
        <v>0</v>
      </c>
      <c r="H48" s="496">
        <v>0</v>
      </c>
      <c r="I48" s="728"/>
      <c r="J48" s="729"/>
    </row>
    <row r="49" spans="2:10" ht="15.75">
      <c r="B49" s="495" t="s">
        <v>30</v>
      </c>
      <c r="C49" s="131" t="s">
        <v>106</v>
      </c>
      <c r="D49" s="496">
        <v>0</v>
      </c>
      <c r="E49" s="496">
        <v>0</v>
      </c>
      <c r="F49" s="496">
        <v>0</v>
      </c>
      <c r="G49" s="496">
        <v>0</v>
      </c>
      <c r="H49" s="496">
        <v>0</v>
      </c>
      <c r="I49" s="728"/>
      <c r="J49" s="729"/>
    </row>
    <row r="50" spans="2:10" ht="15.75">
      <c r="B50" s="495" t="s">
        <v>31</v>
      </c>
      <c r="C50" s="131" t="s">
        <v>107</v>
      </c>
      <c r="D50" s="496">
        <v>0</v>
      </c>
      <c r="E50" s="496">
        <v>0</v>
      </c>
      <c r="F50" s="496">
        <v>0</v>
      </c>
      <c r="G50" s="496">
        <v>0</v>
      </c>
      <c r="H50" s="496">
        <v>0</v>
      </c>
      <c r="I50" s="728"/>
      <c r="J50" s="729"/>
    </row>
    <row r="51" spans="2:10" ht="15.75">
      <c r="B51" s="495" t="s">
        <v>32</v>
      </c>
      <c r="C51" s="131" t="s">
        <v>46</v>
      </c>
      <c r="D51" s="496">
        <v>0</v>
      </c>
      <c r="E51" s="496">
        <v>0</v>
      </c>
      <c r="F51" s="496">
        <v>0</v>
      </c>
      <c r="G51" s="496">
        <v>0</v>
      </c>
      <c r="H51" s="496">
        <v>0</v>
      </c>
      <c r="I51" s="728"/>
      <c r="J51" s="729"/>
    </row>
    <row r="52" spans="2:10" ht="15.75">
      <c r="B52" s="495" t="s">
        <v>60</v>
      </c>
      <c r="C52" s="131" t="s">
        <v>54</v>
      </c>
      <c r="D52" s="496">
        <v>0</v>
      </c>
      <c r="E52" s="496">
        <v>0</v>
      </c>
      <c r="F52" s="496">
        <v>0</v>
      </c>
      <c r="G52" s="496">
        <v>0</v>
      </c>
      <c r="H52" s="496">
        <v>0</v>
      </c>
      <c r="I52" s="728"/>
      <c r="J52" s="729"/>
    </row>
    <row r="53" spans="2:10" ht="16.5" thickBot="1">
      <c r="B53" s="497" t="s">
        <v>99</v>
      </c>
      <c r="C53" s="138" t="s">
        <v>47</v>
      </c>
      <c r="D53" s="498">
        <v>0</v>
      </c>
      <c r="E53" s="498">
        <v>0</v>
      </c>
      <c r="F53" s="498">
        <v>0</v>
      </c>
      <c r="G53" s="498">
        <v>0</v>
      </c>
      <c r="H53" s="498">
        <v>0</v>
      </c>
      <c r="I53" s="730"/>
      <c r="J53" s="731"/>
    </row>
    <row r="54" spans="2:10" ht="15.75">
      <c r="B54" s="83"/>
      <c r="C54" s="499"/>
      <c r="D54" s="82"/>
      <c r="E54" s="82"/>
      <c r="F54" s="82"/>
      <c r="G54" s="82"/>
      <c r="H54" s="82"/>
      <c r="I54" s="83"/>
      <c r="J54" s="57"/>
    </row>
    <row r="55" spans="2:10" ht="15.75">
      <c r="B55" s="84" t="s">
        <v>458</v>
      </c>
      <c r="C55" s="57"/>
      <c r="D55" s="82"/>
      <c r="E55" s="82"/>
      <c r="F55" s="82"/>
      <c r="G55" s="82"/>
      <c r="H55" s="82"/>
      <c r="I55" s="57"/>
      <c r="J55" s="57"/>
    </row>
    <row r="58" spans="2:13" ht="15.75">
      <c r="B58" s="732" t="s">
        <v>465</v>
      </c>
      <c r="C58" s="732"/>
      <c r="D58" s="732"/>
      <c r="E58" s="732"/>
      <c r="F58" s="732"/>
      <c r="G58" s="732"/>
      <c r="H58" s="732"/>
      <c r="I58" s="732"/>
      <c r="J58" s="732"/>
      <c r="K58" s="732"/>
      <c r="L58" s="732"/>
      <c r="M58" s="732"/>
    </row>
    <row r="59" spans="2:13" ht="16.5" thickBo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5.75">
      <c r="B60" s="546" t="s">
        <v>24</v>
      </c>
      <c r="C60" s="714" t="s">
        <v>251</v>
      </c>
      <c r="D60" s="717" t="s">
        <v>52</v>
      </c>
      <c r="E60" s="718"/>
      <c r="F60" s="718"/>
      <c r="G60" s="718"/>
      <c r="H60" s="719"/>
      <c r="I60" s="720" t="s">
        <v>372</v>
      </c>
      <c r="J60" s="718"/>
      <c r="K60" s="718"/>
      <c r="L60" s="718"/>
      <c r="M60" s="719"/>
    </row>
    <row r="61" spans="2:13" ht="15.75">
      <c r="B61" s="548"/>
      <c r="C61" s="715"/>
      <c r="D61" s="721" t="s">
        <v>392</v>
      </c>
      <c r="E61" s="722"/>
      <c r="F61" s="722"/>
      <c r="G61" s="722"/>
      <c r="H61" s="723"/>
      <c r="I61" s="724" t="s">
        <v>392</v>
      </c>
      <c r="J61" s="722"/>
      <c r="K61" s="722"/>
      <c r="L61" s="722"/>
      <c r="M61" s="723"/>
    </row>
    <row r="62" spans="2:13" ht="15.75">
      <c r="B62" s="548"/>
      <c r="C62" s="715"/>
      <c r="D62" s="725" t="s">
        <v>252</v>
      </c>
      <c r="E62" s="671"/>
      <c r="F62" s="671"/>
      <c r="G62" s="671"/>
      <c r="H62" s="726"/>
      <c r="I62" s="727" t="s">
        <v>252</v>
      </c>
      <c r="J62" s="671"/>
      <c r="K62" s="671"/>
      <c r="L62" s="671"/>
      <c r="M62" s="726"/>
    </row>
    <row r="63" spans="2:13" ht="48" thickBot="1">
      <c r="B63" s="547"/>
      <c r="C63" s="716"/>
      <c r="D63" s="487" t="s">
        <v>427</v>
      </c>
      <c r="E63" s="120" t="s">
        <v>428</v>
      </c>
      <c r="F63" s="120" t="s">
        <v>429</v>
      </c>
      <c r="G63" s="120" t="s">
        <v>430</v>
      </c>
      <c r="H63" s="488" t="s">
        <v>466</v>
      </c>
      <c r="I63" s="506" t="s">
        <v>427</v>
      </c>
      <c r="J63" s="120" t="s">
        <v>428</v>
      </c>
      <c r="K63" s="120" t="s">
        <v>429</v>
      </c>
      <c r="L63" s="120" t="s">
        <v>430</v>
      </c>
      <c r="M63" s="488" t="s">
        <v>466</v>
      </c>
    </row>
    <row r="64" spans="2:13" ht="15.75" thickBot="1">
      <c r="B64" s="507">
        <v>1</v>
      </c>
      <c r="C64" s="508">
        <v>2</v>
      </c>
      <c r="D64" s="509">
        <v>3</v>
      </c>
      <c r="E64" s="510">
        <v>4</v>
      </c>
      <c r="F64" s="510">
        <v>5</v>
      </c>
      <c r="G64" s="510">
        <v>6</v>
      </c>
      <c r="H64" s="511">
        <v>7</v>
      </c>
      <c r="I64" s="512">
        <v>8</v>
      </c>
      <c r="J64" s="510">
        <v>9</v>
      </c>
      <c r="K64" s="510">
        <v>10</v>
      </c>
      <c r="L64" s="510">
        <v>11</v>
      </c>
      <c r="M64" s="511">
        <v>12</v>
      </c>
    </row>
    <row r="65" spans="2:13" ht="15.75">
      <c r="B65" s="517">
        <f>B21</f>
        <v>1</v>
      </c>
      <c r="C65" s="521" t="str">
        <f>C21</f>
        <v>Реконструкция РП 7</v>
      </c>
      <c r="D65" s="519">
        <v>0</v>
      </c>
      <c r="E65" s="519">
        <v>0</v>
      </c>
      <c r="F65" s="519">
        <v>0</v>
      </c>
      <c r="G65" s="518">
        <f>ФСТ!G20</f>
        <v>3.2</v>
      </c>
      <c r="H65" s="518">
        <f>G65</f>
        <v>3.2</v>
      </c>
      <c r="I65" s="519">
        <v>0</v>
      </c>
      <c r="J65" s="519">
        <v>0</v>
      </c>
      <c r="K65" s="519">
        <v>0</v>
      </c>
      <c r="L65" s="518">
        <v>0</v>
      </c>
      <c r="M65" s="520">
        <f>L65</f>
        <v>0</v>
      </c>
    </row>
    <row r="66" spans="2:13" ht="16.5" thickBot="1">
      <c r="B66" s="513">
        <f>B22</f>
        <v>2</v>
      </c>
      <c r="C66" s="522" t="str">
        <f>C22</f>
        <v>Реконструкция 2 КЛ 10 кВ от РП 7</v>
      </c>
      <c r="D66" s="502">
        <v>0</v>
      </c>
      <c r="E66" s="502">
        <v>0</v>
      </c>
      <c r="F66" s="502">
        <v>0</v>
      </c>
      <c r="G66" s="524">
        <f>ФСТ!G21</f>
        <v>0.8</v>
      </c>
      <c r="H66" s="524">
        <f>G66</f>
        <v>0.8</v>
      </c>
      <c r="I66" s="515">
        <v>0</v>
      </c>
      <c r="J66" s="515">
        <v>0</v>
      </c>
      <c r="K66" s="515">
        <v>0</v>
      </c>
      <c r="L66" s="514">
        <v>0</v>
      </c>
      <c r="M66" s="516">
        <f>L66</f>
        <v>0</v>
      </c>
    </row>
    <row r="67" spans="2:13" ht="15.75">
      <c r="B67" s="500"/>
      <c r="C67" s="501"/>
      <c r="D67" s="501"/>
      <c r="E67" s="501"/>
      <c r="F67" s="501"/>
      <c r="G67" s="501"/>
      <c r="H67" s="501"/>
      <c r="I67" s="501"/>
      <c r="J67" s="501"/>
      <c r="K67" s="501"/>
      <c r="L67" s="501"/>
      <c r="M67" s="501"/>
    </row>
    <row r="68" spans="2:13" ht="15.75">
      <c r="B68" s="57" t="s">
        <v>458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</row>
  </sheetData>
  <sheetProtection/>
  <autoFilter ref="A18:J27"/>
  <mergeCells count="45">
    <mergeCell ref="B5:G5"/>
    <mergeCell ref="H6:J10"/>
    <mergeCell ref="B11:H11"/>
    <mergeCell ref="B13:B17"/>
    <mergeCell ref="C13:C17"/>
    <mergeCell ref="D13:D17"/>
    <mergeCell ref="E13:I13"/>
    <mergeCell ref="J13:J17"/>
    <mergeCell ref="E14:E16"/>
    <mergeCell ref="F14:F16"/>
    <mergeCell ref="G14:G16"/>
    <mergeCell ref="H14:H16"/>
    <mergeCell ref="I14:I16"/>
    <mergeCell ref="B31:J31"/>
    <mergeCell ref="B33:B35"/>
    <mergeCell ref="C33:C35"/>
    <mergeCell ref="D33:H33"/>
    <mergeCell ref="I33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B58:M58"/>
    <mergeCell ref="B60:B63"/>
    <mergeCell ref="C60:C63"/>
    <mergeCell ref="D60:H60"/>
    <mergeCell ref="I60:M60"/>
    <mergeCell ref="D61:H61"/>
    <mergeCell ref="I61:M61"/>
    <mergeCell ref="D62:H62"/>
    <mergeCell ref="I62:M62"/>
  </mergeCells>
  <printOptions/>
  <pageMargins left="0.54" right="0.2" top="0.33" bottom="0.19" header="0.21" footer="0.19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7"/>
  <sheetViews>
    <sheetView tabSelected="1" zoomScale="85" zoomScaleNormal="85" zoomScaleSheetLayoutView="70" zoomScalePageLayoutView="0" workbookViewId="0" topLeftCell="A1">
      <selection activeCell="E30" sqref="E30"/>
    </sheetView>
  </sheetViews>
  <sheetFormatPr defaultColWidth="9.00390625" defaultRowHeight="15.75"/>
  <cols>
    <col min="1" max="1" width="4.375" style="99" customWidth="1"/>
    <col min="2" max="2" width="7.50390625" style="97" customWidth="1"/>
    <col min="3" max="3" width="50.75390625" style="85" customWidth="1"/>
    <col min="4" max="4" width="10.75390625" style="85" customWidth="1"/>
    <col min="5" max="5" width="13.50390625" style="86" customWidth="1"/>
    <col min="6" max="6" width="8.25390625" style="57" customWidth="1"/>
    <col min="7" max="7" width="8.75390625" style="57" customWidth="1"/>
    <col min="8" max="8" width="15.375" style="57" customWidth="1"/>
    <col min="9" max="9" width="15.50390625" style="98" customWidth="1"/>
    <col min="10" max="10" width="14.625" style="98" customWidth="1"/>
    <col min="11" max="17" width="10.625" style="98" customWidth="1"/>
    <col min="18" max="18" width="14.25390625" style="98" customWidth="1"/>
    <col min="19" max="28" width="9.00390625" style="57" customWidth="1"/>
    <col min="29" max="16384" width="9.00390625" style="99" customWidth="1"/>
  </cols>
  <sheetData>
    <row r="1" spans="17:18" ht="15.75">
      <c r="Q1" s="556" t="s">
        <v>226</v>
      </c>
      <c r="R1" s="556"/>
    </row>
    <row r="2" spans="4:28" s="101" customFormat="1" ht="18.75">
      <c r="D2" s="87"/>
      <c r="E2" s="88"/>
      <c r="F2" s="42"/>
      <c r="G2" s="42"/>
      <c r="H2" s="42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5:28" s="164" customFormat="1" ht="18.75">
      <c r="O3" s="102"/>
      <c r="P3" s="102"/>
      <c r="Q3" s="103" t="s">
        <v>220</v>
      </c>
      <c r="R3" s="104"/>
      <c r="S3" s="165"/>
      <c r="T3" s="165"/>
      <c r="U3" s="165"/>
      <c r="V3" s="165"/>
      <c r="W3" s="165"/>
      <c r="X3" s="165"/>
      <c r="Y3" s="165"/>
      <c r="Z3" s="165"/>
      <c r="AA3" s="165"/>
      <c r="AB3" s="165"/>
    </row>
    <row r="4" spans="15:28" s="164" customFormat="1" ht="10.5" customHeight="1">
      <c r="O4" s="166"/>
      <c r="P4" s="166"/>
      <c r="Q4" s="106"/>
      <c r="R4" s="105"/>
      <c r="S4" s="165"/>
      <c r="T4" s="165"/>
      <c r="U4" s="165"/>
      <c r="V4" s="165"/>
      <c r="W4" s="165"/>
      <c r="X4" s="165"/>
      <c r="Y4" s="165"/>
      <c r="Z4" s="165"/>
      <c r="AA4" s="165"/>
      <c r="AB4" s="165"/>
    </row>
    <row r="5" spans="12:28" s="164" customFormat="1" ht="37.5" customHeight="1">
      <c r="L5" s="167"/>
      <c r="M5" s="167"/>
      <c r="O5" s="555" t="str">
        <f>ФСТ!W3</f>
        <v>Министр энергетики Московской области 
____________ Л.В. Неганов
«____»_____________2014  г.
</v>
      </c>
      <c r="P5" s="555"/>
      <c r="Q5" s="555"/>
      <c r="R5" s="555"/>
      <c r="S5" s="165"/>
      <c r="T5" s="165"/>
      <c r="U5" s="165"/>
      <c r="V5" s="165"/>
      <c r="W5" s="165"/>
      <c r="X5" s="165"/>
      <c r="Y5" s="165"/>
      <c r="Z5" s="165"/>
      <c r="AA5" s="165"/>
      <c r="AB5" s="165"/>
    </row>
    <row r="6" spans="15:28" s="164" customFormat="1" ht="18.75">
      <c r="O6" s="555"/>
      <c r="P6" s="555"/>
      <c r="Q6" s="555"/>
      <c r="R6" s="555"/>
      <c r="S6" s="165"/>
      <c r="T6" s="165"/>
      <c r="U6" s="165"/>
      <c r="V6" s="165"/>
      <c r="W6" s="165"/>
      <c r="X6" s="165"/>
      <c r="Y6" s="165"/>
      <c r="Z6" s="165"/>
      <c r="AA6" s="165"/>
      <c r="AB6" s="165"/>
    </row>
    <row r="7" spans="15:28" s="164" customFormat="1" ht="18.75">
      <c r="O7" s="555"/>
      <c r="P7" s="555"/>
      <c r="Q7" s="555"/>
      <c r="R7" s="555"/>
      <c r="S7" s="165"/>
      <c r="T7" s="165"/>
      <c r="U7" s="165"/>
      <c r="V7" s="165"/>
      <c r="W7" s="165"/>
      <c r="X7" s="165"/>
      <c r="Y7" s="165"/>
      <c r="Z7" s="165"/>
      <c r="AA7" s="165"/>
      <c r="AB7" s="165"/>
    </row>
    <row r="8" spans="1:28" s="168" customFormat="1" ht="20.25">
      <c r="A8" s="164"/>
      <c r="B8" s="164"/>
      <c r="C8" s="164"/>
      <c r="O8" s="555"/>
      <c r="P8" s="555"/>
      <c r="Q8" s="555"/>
      <c r="R8" s="5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2:28" s="43" customFormat="1" ht="9" customHeight="1">
      <c r="B9" s="107"/>
      <c r="C9" s="108"/>
      <c r="O9" s="109"/>
      <c r="P9" s="109"/>
      <c r="Q9" s="109"/>
      <c r="R9" s="109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2:28" s="43" customFormat="1" ht="20.25">
      <c r="B10" s="560" t="s">
        <v>221</v>
      </c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2:28" s="43" customFormat="1" ht="20.25">
      <c r="B11" s="560" t="str">
        <f>ФСТ!B10</f>
        <v>развития электрических сетей ФГБУ ГНЦ ИФВЭ НИЦ "Курчатовский институт" на 2015-2017 года </v>
      </c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2:28" s="43" customFormat="1" ht="20.25"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2:18" ht="15.75"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2:18" ht="9.75" customHeight="1">
      <c r="B14" s="112"/>
      <c r="C14" s="27"/>
      <c r="D14" s="113"/>
      <c r="E14" s="27"/>
      <c r="F14" s="27"/>
      <c r="G14" s="27"/>
      <c r="H14" s="27"/>
      <c r="I14" s="27"/>
      <c r="J14" s="27"/>
      <c r="K14" s="114"/>
      <c r="L14" s="114"/>
      <c r="M14" s="114"/>
      <c r="N14" s="114"/>
      <c r="O14" s="114"/>
      <c r="P14" s="115"/>
      <c r="Q14" s="115"/>
      <c r="R14" s="115"/>
    </row>
    <row r="15" spans="2:18" ht="15.75" hidden="1">
      <c r="B15" s="116"/>
      <c r="C15" s="115"/>
      <c r="D15" s="115"/>
      <c r="E15" s="115"/>
      <c r="F15" s="115"/>
      <c r="G15" s="115"/>
      <c r="H15" s="115"/>
      <c r="I15" s="115"/>
      <c r="J15" s="115"/>
      <c r="K15" s="114"/>
      <c r="L15" s="114"/>
      <c r="M15" s="114"/>
      <c r="N15" s="114"/>
      <c r="O15" s="114"/>
      <c r="P15" s="115"/>
      <c r="Q15" s="115"/>
      <c r="R15" s="115"/>
    </row>
    <row r="16" spans="2:18" ht="15.75" hidden="1">
      <c r="B16" s="116"/>
      <c r="C16" s="115"/>
      <c r="D16" s="115"/>
      <c r="E16" s="115"/>
      <c r="F16" s="115"/>
      <c r="G16" s="115"/>
      <c r="H16" s="115"/>
      <c r="I16" s="115"/>
      <c r="J16" s="115"/>
      <c r="K16" s="114"/>
      <c r="L16" s="114"/>
      <c r="M16" s="114"/>
      <c r="N16" s="114"/>
      <c r="O16" s="114"/>
      <c r="P16" s="115"/>
      <c r="Q16" s="115"/>
      <c r="R16" s="115"/>
    </row>
    <row r="17" spans="2:18" ht="15.75" hidden="1">
      <c r="B17" s="116"/>
      <c r="C17" s="115"/>
      <c r="D17" s="115"/>
      <c r="E17" s="115"/>
      <c r="F17" s="115"/>
      <c r="G17" s="115"/>
      <c r="H17" s="115"/>
      <c r="I17" s="115"/>
      <c r="J17" s="115"/>
      <c r="K17" s="114"/>
      <c r="L17" s="114"/>
      <c r="M17" s="114"/>
      <c r="N17" s="114"/>
      <c r="O17" s="114"/>
      <c r="P17" s="115"/>
      <c r="Q17" s="115"/>
      <c r="R17" s="115"/>
    </row>
    <row r="18" spans="2:18" ht="15.75" hidden="1">
      <c r="B18" s="116"/>
      <c r="C18" s="115"/>
      <c r="D18" s="561"/>
      <c r="E18" s="561"/>
      <c r="F18" s="561"/>
      <c r="G18" s="561"/>
      <c r="H18" s="561"/>
      <c r="I18" s="561"/>
      <c r="J18" s="561"/>
      <c r="K18" s="561"/>
      <c r="L18" s="561"/>
      <c r="M18" s="114"/>
      <c r="N18" s="114"/>
      <c r="O18" s="114"/>
      <c r="P18" s="115"/>
      <c r="Q18" s="115"/>
      <c r="R18" s="115"/>
    </row>
    <row r="19" spans="2:18" ht="15.75" hidden="1">
      <c r="B19" s="116"/>
      <c r="C19" s="115"/>
      <c r="D19" s="115"/>
      <c r="E19" s="115"/>
      <c r="F19" s="115"/>
      <c r="G19" s="115"/>
      <c r="H19" s="115"/>
      <c r="I19" s="115"/>
      <c r="J19" s="115"/>
      <c r="K19" s="114"/>
      <c r="L19" s="114"/>
      <c r="M19" s="114"/>
      <c r="N19" s="114"/>
      <c r="O19" s="114"/>
      <c r="P19" s="114"/>
      <c r="Q19" s="114"/>
      <c r="R19" s="114"/>
    </row>
    <row r="20" spans="2:18" ht="20.25" customHeight="1" hidden="1">
      <c r="B20" s="116"/>
      <c r="C20" s="115"/>
      <c r="D20" s="115"/>
      <c r="E20" s="115"/>
      <c r="F20" s="115"/>
      <c r="G20" s="115"/>
      <c r="H20" s="115"/>
      <c r="I20" s="115"/>
      <c r="J20" s="115"/>
      <c r="K20" s="117"/>
      <c r="L20" s="117"/>
      <c r="M20" s="117"/>
      <c r="N20" s="117"/>
      <c r="O20" s="117"/>
      <c r="P20" s="117"/>
      <c r="Q20" s="117"/>
      <c r="R20" s="117"/>
    </row>
    <row r="21" spans="2:18" ht="16.5" thickBot="1">
      <c r="B21" s="116"/>
      <c r="C21" s="115"/>
      <c r="D21" s="115"/>
      <c r="E21" s="115"/>
      <c r="F21" s="115"/>
      <c r="G21" s="115"/>
      <c r="H21" s="115"/>
      <c r="I21" s="115"/>
      <c r="J21" s="115"/>
      <c r="K21" s="28"/>
      <c r="L21" s="28"/>
      <c r="M21" s="28"/>
      <c r="N21" s="28"/>
      <c r="O21" s="28"/>
      <c r="P21" s="28"/>
      <c r="Q21" s="28"/>
      <c r="R21" s="28"/>
    </row>
    <row r="22" spans="2:28" s="118" customFormat="1" ht="18.75" customHeight="1" thickBot="1">
      <c r="B22" s="557" t="s">
        <v>24</v>
      </c>
      <c r="C22" s="546" t="s">
        <v>209</v>
      </c>
      <c r="D22" s="546" t="s">
        <v>227</v>
      </c>
      <c r="E22" s="546" t="s">
        <v>228</v>
      </c>
      <c r="F22" s="546" t="s">
        <v>229</v>
      </c>
      <c r="G22" s="546" t="s">
        <v>230</v>
      </c>
      <c r="H22" s="546" t="s">
        <v>231</v>
      </c>
      <c r="I22" s="552" t="s">
        <v>232</v>
      </c>
      <c r="J22" s="552" t="s">
        <v>416</v>
      </c>
      <c r="K22" s="562" t="s">
        <v>52</v>
      </c>
      <c r="L22" s="563"/>
      <c r="M22" s="563"/>
      <c r="N22" s="564"/>
      <c r="O22" s="549" t="s">
        <v>233</v>
      </c>
      <c r="P22" s="550"/>
      <c r="Q22" s="550"/>
      <c r="R22" s="551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2:28" s="118" customFormat="1" ht="66" customHeight="1" thickBot="1">
      <c r="B23" s="558"/>
      <c r="C23" s="548"/>
      <c r="D23" s="547"/>
      <c r="E23" s="547"/>
      <c r="F23" s="548"/>
      <c r="G23" s="548"/>
      <c r="H23" s="547"/>
      <c r="I23" s="553"/>
      <c r="J23" s="554"/>
      <c r="K23" s="33" t="s">
        <v>242</v>
      </c>
      <c r="L23" s="33" t="s">
        <v>361</v>
      </c>
      <c r="M23" s="33" t="s">
        <v>398</v>
      </c>
      <c r="N23" s="53" t="s">
        <v>53</v>
      </c>
      <c r="O23" s="33" t="s">
        <v>242</v>
      </c>
      <c r="P23" s="33" t="s">
        <v>361</v>
      </c>
      <c r="Q23" s="33" t="s">
        <v>398</v>
      </c>
      <c r="R23" s="119" t="s">
        <v>53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2:28" s="118" customFormat="1" ht="36" customHeight="1" thickBot="1">
      <c r="B24" s="559"/>
      <c r="C24" s="547"/>
      <c r="D24" s="33" t="s">
        <v>234</v>
      </c>
      <c r="E24" s="33" t="s">
        <v>442</v>
      </c>
      <c r="F24" s="547"/>
      <c r="G24" s="547"/>
      <c r="H24" s="120" t="s">
        <v>61</v>
      </c>
      <c r="I24" s="33" t="s">
        <v>61</v>
      </c>
      <c r="J24" s="553"/>
      <c r="K24" s="33" t="s">
        <v>15</v>
      </c>
      <c r="L24" s="33" t="s">
        <v>15</v>
      </c>
      <c r="M24" s="33" t="s">
        <v>15</v>
      </c>
      <c r="N24" s="33" t="s">
        <v>15</v>
      </c>
      <c r="O24" s="121" t="s">
        <v>243</v>
      </c>
      <c r="P24" s="121" t="s">
        <v>243</v>
      </c>
      <c r="Q24" s="121" t="s">
        <v>243</v>
      </c>
      <c r="R24" s="121" t="s">
        <v>243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2:28" s="46" customFormat="1" ht="13.5" thickBot="1">
      <c r="B25" s="142">
        <v>1</v>
      </c>
      <c r="C25" s="143">
        <v>2</v>
      </c>
      <c r="D25" s="142">
        <v>3</v>
      </c>
      <c r="E25" s="143">
        <v>4</v>
      </c>
      <c r="F25" s="142">
        <v>5</v>
      </c>
      <c r="G25" s="143">
        <v>6</v>
      </c>
      <c r="H25" s="142">
        <v>7</v>
      </c>
      <c r="I25" s="143">
        <v>8</v>
      </c>
      <c r="J25" s="142">
        <v>9</v>
      </c>
      <c r="K25" s="143">
        <v>10</v>
      </c>
      <c r="L25" s="142">
        <v>11</v>
      </c>
      <c r="M25" s="143">
        <v>12</v>
      </c>
      <c r="N25" s="142">
        <v>13</v>
      </c>
      <c r="O25" s="143">
        <v>14</v>
      </c>
      <c r="P25" s="142">
        <v>15</v>
      </c>
      <c r="Q25" s="143">
        <v>16</v>
      </c>
      <c r="R25" s="142">
        <v>17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2:18" ht="15.75">
      <c r="B26" s="68"/>
      <c r="C26" s="69" t="s">
        <v>244</v>
      </c>
      <c r="D26" s="69"/>
      <c r="E26" s="69" t="s">
        <v>469</v>
      </c>
      <c r="F26" s="69">
        <v>2015</v>
      </c>
      <c r="G26" s="69">
        <v>2017</v>
      </c>
      <c r="H26" s="70">
        <f>H27+H49</f>
        <v>20.5674</v>
      </c>
      <c r="I26" s="70">
        <f aca="true" t="shared" si="0" ref="I26:R26">I27+I49</f>
        <v>20.5674</v>
      </c>
      <c r="J26" s="70">
        <v>6.8557999999999995</v>
      </c>
      <c r="K26" s="70">
        <f t="shared" si="0"/>
        <v>0</v>
      </c>
      <c r="L26" s="70">
        <f t="shared" si="0"/>
        <v>0</v>
      </c>
      <c r="M26" s="70" t="s">
        <v>440</v>
      </c>
      <c r="N26" s="70" t="s">
        <v>440</v>
      </c>
      <c r="O26" s="70">
        <f t="shared" si="0"/>
        <v>6.8557999999999995</v>
      </c>
      <c r="P26" s="70">
        <f t="shared" si="0"/>
        <v>6.8558</v>
      </c>
      <c r="Q26" s="70">
        <f t="shared" si="0"/>
        <v>6.8557999999999995</v>
      </c>
      <c r="R26" s="91">
        <f t="shared" si="0"/>
        <v>20.5674</v>
      </c>
    </row>
    <row r="27" spans="2:18" ht="24.75" customHeight="1">
      <c r="B27" s="77">
        <v>1</v>
      </c>
      <c r="C27" s="96" t="s">
        <v>109</v>
      </c>
      <c r="D27" s="72"/>
      <c r="E27" s="75" t="str">
        <f>ФСТ!G18</f>
        <v>0,80                                3,20</v>
      </c>
      <c r="F27" s="140">
        <v>2015</v>
      </c>
      <c r="G27" s="140">
        <v>2017</v>
      </c>
      <c r="H27" s="78">
        <f>H28</f>
        <v>20.5674</v>
      </c>
      <c r="I27" s="78">
        <f aca="true" t="shared" si="1" ref="I27:R27">I28</f>
        <v>20.5674</v>
      </c>
      <c r="J27" s="78">
        <v>6.8557999999999995</v>
      </c>
      <c r="K27" s="78">
        <f t="shared" si="1"/>
        <v>0</v>
      </c>
      <c r="L27" s="78">
        <f t="shared" si="1"/>
        <v>0</v>
      </c>
      <c r="M27" s="78" t="s">
        <v>440</v>
      </c>
      <c r="N27" s="78" t="s">
        <v>440</v>
      </c>
      <c r="O27" s="78">
        <f t="shared" si="1"/>
        <v>6.8557999999999995</v>
      </c>
      <c r="P27" s="78">
        <f t="shared" si="1"/>
        <v>6.8558</v>
      </c>
      <c r="Q27" s="78">
        <f t="shared" si="1"/>
        <v>6.8557999999999995</v>
      </c>
      <c r="R27" s="92">
        <f t="shared" si="1"/>
        <v>20.5674</v>
      </c>
    </row>
    <row r="28" spans="2:28" s="118" customFormat="1" ht="25.5" customHeight="1">
      <c r="B28" s="134" t="s">
        <v>26</v>
      </c>
      <c r="C28" s="96" t="s">
        <v>245</v>
      </c>
      <c r="D28" s="72"/>
      <c r="E28" s="75" t="str">
        <f>ФСТ!G19</f>
        <v>0,80                                3,20</v>
      </c>
      <c r="F28" s="140">
        <v>2015</v>
      </c>
      <c r="G28" s="140">
        <v>2017</v>
      </c>
      <c r="H28" s="78">
        <f>SUM(H29:H48)</f>
        <v>20.5674</v>
      </c>
      <c r="I28" s="78">
        <f aca="true" t="shared" si="2" ref="I28:R28">SUM(I29:I48)</f>
        <v>20.5674</v>
      </c>
      <c r="J28" s="78">
        <v>6.8557999999999995</v>
      </c>
      <c r="K28" s="78">
        <f t="shared" si="2"/>
        <v>0</v>
      </c>
      <c r="L28" s="78">
        <f t="shared" si="2"/>
        <v>0</v>
      </c>
      <c r="M28" s="78" t="s">
        <v>440</v>
      </c>
      <c r="N28" s="78" t="s">
        <v>440</v>
      </c>
      <c r="O28" s="78">
        <f t="shared" si="2"/>
        <v>6.8557999999999995</v>
      </c>
      <c r="P28" s="78">
        <f t="shared" si="2"/>
        <v>6.8558</v>
      </c>
      <c r="Q28" s="78">
        <f t="shared" si="2"/>
        <v>6.8557999999999995</v>
      </c>
      <c r="R28" s="92">
        <f t="shared" si="2"/>
        <v>20.5674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2:18" ht="15.75">
      <c r="B29" s="71">
        <f>ФСТ!B20</f>
        <v>1</v>
      </c>
      <c r="C29" s="137" t="str">
        <f>ФСТ!C20</f>
        <v>Реконструкция РП 7</v>
      </c>
      <c r="D29" s="75" t="s">
        <v>369</v>
      </c>
      <c r="E29" s="75">
        <f>ФСТ!G20</f>
        <v>3.2</v>
      </c>
      <c r="F29" s="140">
        <f>ФСТ!E20</f>
        <v>2015</v>
      </c>
      <c r="G29" s="140">
        <f>ФСТ!F20</f>
        <v>2017</v>
      </c>
      <c r="H29" s="74">
        <f>ФСТ!J20/1000*1.18</f>
        <v>10.015471049400002</v>
      </c>
      <c r="I29" s="74">
        <f>H29</f>
        <v>10.015471049400002</v>
      </c>
      <c r="J29" s="74">
        <v>3.00464131482</v>
      </c>
      <c r="K29" s="75">
        <v>0</v>
      </c>
      <c r="L29" s="75">
        <v>0</v>
      </c>
      <c r="M29" s="75">
        <v>0.6</v>
      </c>
      <c r="N29" s="75">
        <f aca="true" t="shared" si="3" ref="N29:N48">E29</f>
        <v>3.2</v>
      </c>
      <c r="O29" s="74">
        <f>ФСТ!P20/1000*1.18</f>
        <v>3.00464131482</v>
      </c>
      <c r="P29" s="74">
        <f>ФСТ!U20/1000*1.18</f>
        <v>4.006188419760002</v>
      </c>
      <c r="Q29" s="124">
        <f>ФСТ!Z20/1000*1.18</f>
        <v>3.00464131482</v>
      </c>
      <c r="R29" s="126">
        <f>O29+P29+Q29</f>
        <v>10.015471049400002</v>
      </c>
    </row>
    <row r="30" spans="2:18" ht="15.75">
      <c r="B30" s="71">
        <f>ФСТ!B21</f>
        <v>2</v>
      </c>
      <c r="C30" s="137" t="str">
        <f>ФСТ!C21</f>
        <v>Реконструкция 2 КЛ 10 кВ от РП 7</v>
      </c>
      <c r="D30" s="75" t="s">
        <v>369</v>
      </c>
      <c r="E30" s="75">
        <f>ФСТ!G21</f>
        <v>0.8</v>
      </c>
      <c r="F30" s="140">
        <f>ФСТ!E21</f>
        <v>2015</v>
      </c>
      <c r="G30" s="140">
        <f>ФСТ!F21</f>
        <v>2017</v>
      </c>
      <c r="H30" s="74">
        <f>ФСТ!J21/1000*1.18</f>
        <v>10.551928950599999</v>
      </c>
      <c r="I30" s="74">
        <f aca="true" t="shared" si="4" ref="I30:I69">H30</f>
        <v>10.551928950599999</v>
      </c>
      <c r="J30" s="74">
        <v>3.8511586851799993</v>
      </c>
      <c r="K30" s="75">
        <v>0</v>
      </c>
      <c r="L30" s="75">
        <v>0</v>
      </c>
      <c r="M30" s="75">
        <v>0.8</v>
      </c>
      <c r="N30" s="75">
        <f t="shared" si="3"/>
        <v>0.8</v>
      </c>
      <c r="O30" s="74">
        <f>ФСТ!P21/1000*1.18</f>
        <v>3.8511586851799993</v>
      </c>
      <c r="P30" s="74">
        <f>ФСТ!U21/1000*1.18</f>
        <v>2.849611580239998</v>
      </c>
      <c r="Q30" s="124">
        <f>ФСТ!Z21/1000*1.18</f>
        <v>3.8511586851799993</v>
      </c>
      <c r="R30" s="126">
        <f aca="true" t="shared" si="5" ref="R30:R69">O30+P30+Q30</f>
        <v>10.551928950599997</v>
      </c>
    </row>
    <row r="31" spans="2:18" ht="15.75" hidden="1">
      <c r="B31" s="71">
        <f>ФСТ!B22</f>
        <v>0</v>
      </c>
      <c r="C31" s="137">
        <f>ФСТ!C22</f>
        <v>0</v>
      </c>
      <c r="D31" s="75" t="s">
        <v>369</v>
      </c>
      <c r="E31" s="75">
        <f>ФСТ!G22</f>
        <v>0</v>
      </c>
      <c r="F31" s="140">
        <f>ФСТ!E22</f>
        <v>0</v>
      </c>
      <c r="G31" s="140">
        <f>ФСТ!F22</f>
        <v>0</v>
      </c>
      <c r="H31" s="124">
        <f>ФСТ!J22/1000*1.18</f>
        <v>0</v>
      </c>
      <c r="I31" s="124">
        <f t="shared" si="4"/>
        <v>0</v>
      </c>
      <c r="J31" s="124">
        <f aca="true" t="shared" si="6" ref="J31:J69">O31</f>
        <v>0</v>
      </c>
      <c r="K31" s="78"/>
      <c r="L31" s="78"/>
      <c r="M31" s="78"/>
      <c r="N31" s="140">
        <f t="shared" si="3"/>
        <v>0</v>
      </c>
      <c r="O31" s="124">
        <f>ФСТ!R22/1000*1.18</f>
        <v>0</v>
      </c>
      <c r="P31" s="124">
        <f>ФСТ!W22/1000*1.18</f>
        <v>0</v>
      </c>
      <c r="Q31" s="124">
        <f>ФСТ!AB22/1000*1.18</f>
        <v>0</v>
      </c>
      <c r="R31" s="126">
        <f t="shared" si="5"/>
        <v>0</v>
      </c>
    </row>
    <row r="32" spans="2:18" ht="15.75" hidden="1">
      <c r="B32" s="71">
        <f>ФСТ!B23</f>
        <v>0</v>
      </c>
      <c r="C32" s="137">
        <f>ФСТ!C23</f>
        <v>0</v>
      </c>
      <c r="D32" s="75" t="s">
        <v>369</v>
      </c>
      <c r="E32" s="75">
        <f>ФСТ!G23</f>
        <v>0</v>
      </c>
      <c r="F32" s="140">
        <f>ФСТ!E23</f>
        <v>0</v>
      </c>
      <c r="G32" s="140">
        <f>ФСТ!F23</f>
        <v>0</v>
      </c>
      <c r="H32" s="124">
        <f>ФСТ!J23/1000*1.18</f>
        <v>0</v>
      </c>
      <c r="I32" s="124">
        <f t="shared" si="4"/>
        <v>0</v>
      </c>
      <c r="J32" s="124">
        <f t="shared" si="6"/>
        <v>0</v>
      </c>
      <c r="K32" s="78"/>
      <c r="L32" s="78"/>
      <c r="M32" s="78"/>
      <c r="N32" s="140">
        <f t="shared" si="3"/>
        <v>0</v>
      </c>
      <c r="O32" s="124">
        <f>ФСТ!R23/1000*1.18</f>
        <v>0</v>
      </c>
      <c r="P32" s="124">
        <f>ФСТ!W23/1000*1.18</f>
        <v>0</v>
      </c>
      <c r="Q32" s="124">
        <f>ФСТ!AB23/1000*1.18</f>
        <v>0</v>
      </c>
      <c r="R32" s="126">
        <f t="shared" si="5"/>
        <v>0</v>
      </c>
    </row>
    <row r="33" spans="2:18" ht="15.75" hidden="1">
      <c r="B33" s="71">
        <f>ФСТ!B24</f>
        <v>0</v>
      </c>
      <c r="C33" s="137">
        <f>ФСТ!C24</f>
        <v>0</v>
      </c>
      <c r="D33" s="75" t="s">
        <v>369</v>
      </c>
      <c r="E33" s="75">
        <f>ФСТ!G24</f>
        <v>0</v>
      </c>
      <c r="F33" s="140">
        <f>ФСТ!E24</f>
        <v>0</v>
      </c>
      <c r="G33" s="140">
        <f>ФСТ!F24</f>
        <v>0</v>
      </c>
      <c r="H33" s="124">
        <f>ФСТ!J24/1000*1.18</f>
        <v>0</v>
      </c>
      <c r="I33" s="124">
        <f t="shared" si="4"/>
        <v>0</v>
      </c>
      <c r="J33" s="124">
        <f t="shared" si="6"/>
        <v>0</v>
      </c>
      <c r="K33" s="78"/>
      <c r="L33" s="78"/>
      <c r="M33" s="78"/>
      <c r="N33" s="140">
        <f t="shared" si="3"/>
        <v>0</v>
      </c>
      <c r="O33" s="124">
        <f>ФСТ!R24/1000*1.18</f>
        <v>0</v>
      </c>
      <c r="P33" s="124">
        <f>ФСТ!W24/1000*1.18</f>
        <v>0</v>
      </c>
      <c r="Q33" s="124">
        <f>ФСТ!AB24/1000*1.18</f>
        <v>0</v>
      </c>
      <c r="R33" s="126">
        <f t="shared" si="5"/>
        <v>0</v>
      </c>
    </row>
    <row r="34" spans="2:18" ht="15.75" hidden="1">
      <c r="B34" s="71">
        <f>ФСТ!B25</f>
        <v>0</v>
      </c>
      <c r="C34" s="137">
        <f>ФСТ!C25</f>
        <v>0</v>
      </c>
      <c r="D34" s="75" t="s">
        <v>369</v>
      </c>
      <c r="E34" s="75">
        <f>ФСТ!G25</f>
        <v>0</v>
      </c>
      <c r="F34" s="140">
        <f>ФСТ!E25</f>
        <v>0</v>
      </c>
      <c r="G34" s="140">
        <f>ФСТ!F25</f>
        <v>0</v>
      </c>
      <c r="H34" s="124">
        <f>ФСТ!J25/1000*1.18</f>
        <v>0</v>
      </c>
      <c r="I34" s="124">
        <f t="shared" si="4"/>
        <v>0</v>
      </c>
      <c r="J34" s="124">
        <f t="shared" si="6"/>
        <v>0</v>
      </c>
      <c r="K34" s="78"/>
      <c r="L34" s="78"/>
      <c r="M34" s="78"/>
      <c r="N34" s="140">
        <f t="shared" si="3"/>
        <v>0</v>
      </c>
      <c r="O34" s="124">
        <f>ФСТ!R25/1000*1.18</f>
        <v>0</v>
      </c>
      <c r="P34" s="124">
        <f>ФСТ!W25/1000*1.18</f>
        <v>0</v>
      </c>
      <c r="Q34" s="124">
        <f>ФСТ!AB25/1000*1.18</f>
        <v>0</v>
      </c>
      <c r="R34" s="126">
        <f t="shared" si="5"/>
        <v>0</v>
      </c>
    </row>
    <row r="35" spans="2:18" ht="15.75" hidden="1">
      <c r="B35" s="71">
        <f>ФСТ!B26</f>
        <v>0</v>
      </c>
      <c r="C35" s="137">
        <f>ФСТ!C26</f>
        <v>0</v>
      </c>
      <c r="D35" s="75" t="s">
        <v>369</v>
      </c>
      <c r="E35" s="75">
        <f>ФСТ!G26</f>
        <v>0</v>
      </c>
      <c r="F35" s="140">
        <f>ФСТ!E26</f>
        <v>0</v>
      </c>
      <c r="G35" s="140">
        <f>ФСТ!F26</f>
        <v>0</v>
      </c>
      <c r="H35" s="124">
        <f>ФСТ!J26/1000*1.18</f>
        <v>0</v>
      </c>
      <c r="I35" s="124">
        <f t="shared" si="4"/>
        <v>0</v>
      </c>
      <c r="J35" s="124">
        <f t="shared" si="6"/>
        <v>0</v>
      </c>
      <c r="K35" s="78"/>
      <c r="L35" s="78"/>
      <c r="M35" s="78"/>
      <c r="N35" s="140">
        <f t="shared" si="3"/>
        <v>0</v>
      </c>
      <c r="O35" s="124">
        <f>ФСТ!R26/1000*1.18</f>
        <v>0</v>
      </c>
      <c r="P35" s="124">
        <f>ФСТ!W26/1000*1.18</f>
        <v>0</v>
      </c>
      <c r="Q35" s="124">
        <f>ФСТ!AB26/1000*1.18</f>
        <v>0</v>
      </c>
      <c r="R35" s="126">
        <f t="shared" si="5"/>
        <v>0</v>
      </c>
    </row>
    <row r="36" spans="2:18" ht="15.75" hidden="1">
      <c r="B36" s="71">
        <f>ФСТ!B27</f>
        <v>0</v>
      </c>
      <c r="C36" s="137">
        <f>ФСТ!C27</f>
        <v>0</v>
      </c>
      <c r="D36" s="75" t="s">
        <v>369</v>
      </c>
      <c r="E36" s="75">
        <f>ФСТ!G27</f>
        <v>0</v>
      </c>
      <c r="F36" s="140">
        <f>ФСТ!E27</f>
        <v>0</v>
      </c>
      <c r="G36" s="140">
        <f>ФСТ!F27</f>
        <v>0</v>
      </c>
      <c r="H36" s="124">
        <f>ФСТ!J27/1000*1.18</f>
        <v>0</v>
      </c>
      <c r="I36" s="124">
        <f t="shared" si="4"/>
        <v>0</v>
      </c>
      <c r="J36" s="124">
        <f t="shared" si="6"/>
        <v>0</v>
      </c>
      <c r="K36" s="78"/>
      <c r="L36" s="78"/>
      <c r="M36" s="78"/>
      <c r="N36" s="140">
        <f t="shared" si="3"/>
        <v>0</v>
      </c>
      <c r="O36" s="124">
        <f>ФСТ!R27/1000*1.18</f>
        <v>0</v>
      </c>
      <c r="P36" s="124">
        <f>ФСТ!W27/1000*1.18</f>
        <v>0</v>
      </c>
      <c r="Q36" s="124">
        <f>ФСТ!AB27/1000*1.18</f>
        <v>0</v>
      </c>
      <c r="R36" s="126">
        <f t="shared" si="5"/>
        <v>0</v>
      </c>
    </row>
    <row r="37" spans="2:18" ht="15.75" hidden="1">
      <c r="B37" s="71">
        <f>ФСТ!B28</f>
        <v>0</v>
      </c>
      <c r="C37" s="137">
        <f>ФСТ!C28</f>
        <v>0</v>
      </c>
      <c r="D37" s="75" t="s">
        <v>369</v>
      </c>
      <c r="E37" s="75">
        <f>ФСТ!G28</f>
        <v>0</v>
      </c>
      <c r="F37" s="140">
        <f>ФСТ!E28</f>
        <v>0</v>
      </c>
      <c r="G37" s="140">
        <f>ФСТ!F28</f>
        <v>0</v>
      </c>
      <c r="H37" s="124">
        <f>ФСТ!J28/1000*1.18</f>
        <v>0</v>
      </c>
      <c r="I37" s="124">
        <f t="shared" si="4"/>
        <v>0</v>
      </c>
      <c r="J37" s="124">
        <f t="shared" si="6"/>
        <v>0</v>
      </c>
      <c r="K37" s="78"/>
      <c r="L37" s="78"/>
      <c r="M37" s="78"/>
      <c r="N37" s="140">
        <f t="shared" si="3"/>
        <v>0</v>
      </c>
      <c r="O37" s="124">
        <f>ФСТ!R28/1000*1.18</f>
        <v>0</v>
      </c>
      <c r="P37" s="124">
        <f>ФСТ!W28/1000*1.18</f>
        <v>0</v>
      </c>
      <c r="Q37" s="124">
        <f>ФСТ!AB28/1000*1.18</f>
        <v>0</v>
      </c>
      <c r="R37" s="126">
        <f t="shared" si="5"/>
        <v>0</v>
      </c>
    </row>
    <row r="38" spans="2:18" ht="15.75" hidden="1">
      <c r="B38" s="71">
        <f>ФСТ!B29</f>
        <v>0</v>
      </c>
      <c r="C38" s="137">
        <f>ФСТ!C29</f>
        <v>0</v>
      </c>
      <c r="D38" s="75" t="s">
        <v>369</v>
      </c>
      <c r="E38" s="75">
        <f>ФСТ!G29</f>
        <v>0</v>
      </c>
      <c r="F38" s="140">
        <f>ФСТ!E29</f>
        <v>0</v>
      </c>
      <c r="G38" s="140">
        <f>ФСТ!F29</f>
        <v>0</v>
      </c>
      <c r="H38" s="124">
        <f>ФСТ!J29/1000*1.18</f>
        <v>0</v>
      </c>
      <c r="I38" s="124">
        <f t="shared" si="4"/>
        <v>0</v>
      </c>
      <c r="J38" s="124">
        <f t="shared" si="6"/>
        <v>0</v>
      </c>
      <c r="K38" s="78"/>
      <c r="L38" s="78"/>
      <c r="M38" s="78"/>
      <c r="N38" s="140">
        <f t="shared" si="3"/>
        <v>0</v>
      </c>
      <c r="O38" s="124">
        <f>ФСТ!R29/1000*1.18</f>
        <v>0</v>
      </c>
      <c r="P38" s="124">
        <f>ФСТ!W29/1000*1.18</f>
        <v>0</v>
      </c>
      <c r="Q38" s="124">
        <f>ФСТ!AB29/1000*1.18</f>
        <v>0</v>
      </c>
      <c r="R38" s="126">
        <f t="shared" si="5"/>
        <v>0</v>
      </c>
    </row>
    <row r="39" spans="2:18" ht="15.75" hidden="1">
      <c r="B39" s="71">
        <f>ФСТ!B30</f>
        <v>0</v>
      </c>
      <c r="C39" s="137">
        <f>ФСТ!C30</f>
        <v>0</v>
      </c>
      <c r="D39" s="75" t="s">
        <v>369</v>
      </c>
      <c r="E39" s="75">
        <f>ФСТ!G30</f>
        <v>0</v>
      </c>
      <c r="F39" s="140">
        <f>ФСТ!E30</f>
        <v>0</v>
      </c>
      <c r="G39" s="140">
        <f>ФСТ!F30</f>
        <v>0</v>
      </c>
      <c r="H39" s="124">
        <f>ФСТ!J30/1000*1.18</f>
        <v>0</v>
      </c>
      <c r="I39" s="124">
        <f t="shared" si="4"/>
        <v>0</v>
      </c>
      <c r="J39" s="124">
        <f t="shared" si="6"/>
        <v>0</v>
      </c>
      <c r="K39" s="78"/>
      <c r="L39" s="78"/>
      <c r="M39" s="78"/>
      <c r="N39" s="140">
        <f t="shared" si="3"/>
        <v>0</v>
      </c>
      <c r="O39" s="124">
        <f>ФСТ!R30/1000*1.18</f>
        <v>0</v>
      </c>
      <c r="P39" s="124">
        <f>ФСТ!W30/1000*1.18</f>
        <v>0</v>
      </c>
      <c r="Q39" s="124">
        <f>ФСТ!AB30/1000*1.18</f>
        <v>0</v>
      </c>
      <c r="R39" s="126">
        <f t="shared" si="5"/>
        <v>0</v>
      </c>
    </row>
    <row r="40" spans="2:18" ht="15.75" hidden="1">
      <c r="B40" s="71">
        <f>ФСТ!B31</f>
        <v>0</v>
      </c>
      <c r="C40" s="137">
        <f>ФСТ!C31</f>
        <v>0</v>
      </c>
      <c r="D40" s="75" t="s">
        <v>369</v>
      </c>
      <c r="E40" s="75">
        <f>ФСТ!G31</f>
        <v>0</v>
      </c>
      <c r="F40" s="140">
        <f>ФСТ!E31</f>
        <v>0</v>
      </c>
      <c r="G40" s="140">
        <f>ФСТ!F31</f>
        <v>0</v>
      </c>
      <c r="H40" s="124">
        <f>ФСТ!J31/1000*1.18</f>
        <v>0</v>
      </c>
      <c r="I40" s="124">
        <f t="shared" si="4"/>
        <v>0</v>
      </c>
      <c r="J40" s="124">
        <f t="shared" si="6"/>
        <v>0</v>
      </c>
      <c r="K40" s="78"/>
      <c r="L40" s="78"/>
      <c r="M40" s="78"/>
      <c r="N40" s="140">
        <f t="shared" si="3"/>
        <v>0</v>
      </c>
      <c r="O40" s="124">
        <f>ФСТ!R31/1000*1.18</f>
        <v>0</v>
      </c>
      <c r="P40" s="124">
        <f>ФСТ!W31/1000*1.18</f>
        <v>0</v>
      </c>
      <c r="Q40" s="124">
        <f>ФСТ!AB31/1000*1.18</f>
        <v>0</v>
      </c>
      <c r="R40" s="126">
        <f t="shared" si="5"/>
        <v>0</v>
      </c>
    </row>
    <row r="41" spans="2:18" ht="15.75" hidden="1">
      <c r="B41" s="71">
        <f>ФСТ!B32</f>
        <v>0</v>
      </c>
      <c r="C41" s="137">
        <f>ФСТ!C32</f>
        <v>0</v>
      </c>
      <c r="D41" s="75" t="s">
        <v>369</v>
      </c>
      <c r="E41" s="75">
        <f>ФСТ!G32</f>
        <v>0</v>
      </c>
      <c r="F41" s="140">
        <f>ФСТ!E32</f>
        <v>0</v>
      </c>
      <c r="G41" s="140">
        <f>ФСТ!F32</f>
        <v>0</v>
      </c>
      <c r="H41" s="124">
        <f>ФСТ!J32/1000*1.18</f>
        <v>0</v>
      </c>
      <c r="I41" s="124">
        <f t="shared" si="4"/>
        <v>0</v>
      </c>
      <c r="J41" s="124">
        <f t="shared" si="6"/>
        <v>0</v>
      </c>
      <c r="K41" s="78"/>
      <c r="L41" s="78"/>
      <c r="M41" s="78"/>
      <c r="N41" s="140">
        <f t="shared" si="3"/>
        <v>0</v>
      </c>
      <c r="O41" s="124">
        <f>ФСТ!R32/1000*1.18</f>
        <v>0</v>
      </c>
      <c r="P41" s="124">
        <f>ФСТ!W32/1000*1.18</f>
        <v>0</v>
      </c>
      <c r="Q41" s="124">
        <f>ФСТ!AB32/1000*1.18</f>
        <v>0</v>
      </c>
      <c r="R41" s="126">
        <f t="shared" si="5"/>
        <v>0</v>
      </c>
    </row>
    <row r="42" spans="2:18" ht="15.75" hidden="1">
      <c r="B42" s="71">
        <f>ФСТ!B33</f>
        <v>0</v>
      </c>
      <c r="C42" s="137">
        <f>ФСТ!C33</f>
        <v>0</v>
      </c>
      <c r="D42" s="75" t="s">
        <v>369</v>
      </c>
      <c r="E42" s="75">
        <f>ФСТ!G33</f>
        <v>0</v>
      </c>
      <c r="F42" s="140">
        <f>ФСТ!E33</f>
        <v>0</v>
      </c>
      <c r="G42" s="140">
        <f>ФСТ!F33</f>
        <v>0</v>
      </c>
      <c r="H42" s="124">
        <f>ФСТ!J33/1000*1.18</f>
        <v>0</v>
      </c>
      <c r="I42" s="124">
        <f t="shared" si="4"/>
        <v>0</v>
      </c>
      <c r="J42" s="124">
        <f t="shared" si="6"/>
        <v>0</v>
      </c>
      <c r="K42" s="78"/>
      <c r="L42" s="78"/>
      <c r="M42" s="78"/>
      <c r="N42" s="140">
        <f t="shared" si="3"/>
        <v>0</v>
      </c>
      <c r="O42" s="124">
        <f>ФСТ!R33/1000*1.18</f>
        <v>0</v>
      </c>
      <c r="P42" s="124">
        <f>ФСТ!W33/1000*1.18</f>
        <v>0</v>
      </c>
      <c r="Q42" s="124">
        <f>ФСТ!AB33/1000*1.18</f>
        <v>0</v>
      </c>
      <c r="R42" s="126">
        <f t="shared" si="5"/>
        <v>0</v>
      </c>
    </row>
    <row r="43" spans="2:18" ht="15.75" hidden="1">
      <c r="B43" s="71">
        <f>ФСТ!B34</f>
        <v>0</v>
      </c>
      <c r="C43" s="137">
        <f>ФСТ!C34</f>
        <v>0</v>
      </c>
      <c r="D43" s="75" t="s">
        <v>369</v>
      </c>
      <c r="E43" s="75">
        <f>ФСТ!G34</f>
        <v>0</v>
      </c>
      <c r="F43" s="140">
        <f>ФСТ!E34</f>
        <v>0</v>
      </c>
      <c r="G43" s="140">
        <f>ФСТ!F34</f>
        <v>0</v>
      </c>
      <c r="H43" s="124">
        <f>ФСТ!J34/1000*1.18</f>
        <v>0</v>
      </c>
      <c r="I43" s="124">
        <f t="shared" si="4"/>
        <v>0</v>
      </c>
      <c r="J43" s="124">
        <f t="shared" si="6"/>
        <v>0</v>
      </c>
      <c r="K43" s="78"/>
      <c r="L43" s="78"/>
      <c r="M43" s="78"/>
      <c r="N43" s="140">
        <f t="shared" si="3"/>
        <v>0</v>
      </c>
      <c r="O43" s="124">
        <f>ФСТ!R34/1000*1.18</f>
        <v>0</v>
      </c>
      <c r="P43" s="124">
        <f>ФСТ!W34/1000*1.18</f>
        <v>0</v>
      </c>
      <c r="Q43" s="124">
        <f>ФСТ!AB34/1000*1.18</f>
        <v>0</v>
      </c>
      <c r="R43" s="126">
        <f t="shared" si="5"/>
        <v>0</v>
      </c>
    </row>
    <row r="44" spans="2:18" ht="15.75" hidden="1">
      <c r="B44" s="71">
        <f>ФСТ!B35</f>
        <v>0</v>
      </c>
      <c r="C44" s="137">
        <f>ФСТ!C35</f>
        <v>0</v>
      </c>
      <c r="D44" s="75" t="s">
        <v>369</v>
      </c>
      <c r="E44" s="75">
        <f>ФСТ!G35</f>
        <v>0</v>
      </c>
      <c r="F44" s="140">
        <f>ФСТ!E35</f>
        <v>0</v>
      </c>
      <c r="G44" s="140">
        <f>ФСТ!F35</f>
        <v>0</v>
      </c>
      <c r="H44" s="124">
        <f>ФСТ!J35/1000*1.18</f>
        <v>0</v>
      </c>
      <c r="I44" s="124">
        <f t="shared" si="4"/>
        <v>0</v>
      </c>
      <c r="J44" s="124">
        <f t="shared" si="6"/>
        <v>0</v>
      </c>
      <c r="K44" s="78"/>
      <c r="L44" s="78"/>
      <c r="M44" s="78"/>
      <c r="N44" s="140">
        <f t="shared" si="3"/>
        <v>0</v>
      </c>
      <c r="O44" s="124">
        <f>ФСТ!R35/1000*1.18</f>
        <v>0</v>
      </c>
      <c r="P44" s="124">
        <f>ФСТ!W35/1000*1.18</f>
        <v>0</v>
      </c>
      <c r="Q44" s="124">
        <f>ФСТ!AB35/1000*1.18</f>
        <v>0</v>
      </c>
      <c r="R44" s="126">
        <f t="shared" si="5"/>
        <v>0</v>
      </c>
    </row>
    <row r="45" spans="2:18" ht="15.75" hidden="1">
      <c r="B45" s="71">
        <f>ФСТ!B36</f>
        <v>0</v>
      </c>
      <c r="C45" s="137">
        <f>ФСТ!C36</f>
        <v>0</v>
      </c>
      <c r="D45" s="75" t="s">
        <v>369</v>
      </c>
      <c r="E45" s="75">
        <f>ФСТ!G36</f>
        <v>0</v>
      </c>
      <c r="F45" s="140">
        <f>ФСТ!E36</f>
        <v>0</v>
      </c>
      <c r="G45" s="140">
        <f>ФСТ!F36</f>
        <v>0</v>
      </c>
      <c r="H45" s="124">
        <f>ФСТ!J36/1000*1.18</f>
        <v>0</v>
      </c>
      <c r="I45" s="124">
        <f t="shared" si="4"/>
        <v>0</v>
      </c>
      <c r="J45" s="124">
        <f t="shared" si="6"/>
        <v>0</v>
      </c>
      <c r="K45" s="78"/>
      <c r="L45" s="78"/>
      <c r="M45" s="78"/>
      <c r="N45" s="140">
        <f t="shared" si="3"/>
        <v>0</v>
      </c>
      <c r="O45" s="124">
        <f>ФСТ!R36/1000*1.18</f>
        <v>0</v>
      </c>
      <c r="P45" s="124">
        <f>ФСТ!W36/1000*1.18</f>
        <v>0</v>
      </c>
      <c r="Q45" s="124">
        <f>ФСТ!AB36/1000*1.18</f>
        <v>0</v>
      </c>
      <c r="R45" s="126">
        <f t="shared" si="5"/>
        <v>0</v>
      </c>
    </row>
    <row r="46" spans="2:18" ht="15.75" hidden="1">
      <c r="B46" s="71">
        <f>ФСТ!B37</f>
        <v>0</v>
      </c>
      <c r="C46" s="137">
        <f>ФСТ!C37</f>
        <v>0</v>
      </c>
      <c r="D46" s="75" t="s">
        <v>369</v>
      </c>
      <c r="E46" s="75">
        <f>ФСТ!G37</f>
        <v>0</v>
      </c>
      <c r="F46" s="140">
        <f>ФСТ!E37</f>
        <v>0</v>
      </c>
      <c r="G46" s="140">
        <f>ФСТ!F37</f>
        <v>0</v>
      </c>
      <c r="H46" s="124">
        <f>ФСТ!J37/1000*1.18</f>
        <v>0</v>
      </c>
      <c r="I46" s="124">
        <f t="shared" si="4"/>
        <v>0</v>
      </c>
      <c r="J46" s="124">
        <f t="shared" si="6"/>
        <v>0</v>
      </c>
      <c r="K46" s="125"/>
      <c r="L46" s="123"/>
      <c r="M46" s="123"/>
      <c r="N46" s="140">
        <f t="shared" si="3"/>
        <v>0</v>
      </c>
      <c r="O46" s="124">
        <f>ФСТ!R37/1000*1.18</f>
        <v>0</v>
      </c>
      <c r="P46" s="124">
        <f>ФСТ!W37/1000*1.18</f>
        <v>0</v>
      </c>
      <c r="Q46" s="124">
        <f>ФСТ!AB37/1000*1.18</f>
        <v>0</v>
      </c>
      <c r="R46" s="126">
        <f t="shared" si="5"/>
        <v>0</v>
      </c>
    </row>
    <row r="47" spans="2:18" ht="15.75" hidden="1">
      <c r="B47" s="71">
        <f>ФСТ!B38</f>
        <v>0</v>
      </c>
      <c r="C47" s="137">
        <f>ФСТ!C38</f>
        <v>0</v>
      </c>
      <c r="D47" s="75" t="s">
        <v>369</v>
      </c>
      <c r="E47" s="75">
        <f>ФСТ!G38</f>
        <v>0</v>
      </c>
      <c r="F47" s="140">
        <f>ФСТ!E38</f>
        <v>0</v>
      </c>
      <c r="G47" s="140">
        <f>ФСТ!F38</f>
        <v>0</v>
      </c>
      <c r="H47" s="124">
        <f>ФСТ!J38/1000*1.18</f>
        <v>0</v>
      </c>
      <c r="I47" s="124">
        <f t="shared" si="4"/>
        <v>0</v>
      </c>
      <c r="J47" s="124">
        <f t="shared" si="6"/>
        <v>0</v>
      </c>
      <c r="K47" s="125"/>
      <c r="L47" s="122"/>
      <c r="M47" s="122"/>
      <c r="N47" s="140">
        <f t="shared" si="3"/>
        <v>0</v>
      </c>
      <c r="O47" s="124">
        <f>ФСТ!R38/1000*1.18</f>
        <v>0</v>
      </c>
      <c r="P47" s="124">
        <f>ФСТ!W38/1000*1.18</f>
        <v>0</v>
      </c>
      <c r="Q47" s="124">
        <f>ФСТ!AB38/1000*1.18</f>
        <v>0</v>
      </c>
      <c r="R47" s="126">
        <f t="shared" si="5"/>
        <v>0</v>
      </c>
    </row>
    <row r="48" spans="2:18" ht="15.75" hidden="1">
      <c r="B48" s="71">
        <f>ФСТ!B39</f>
        <v>0</v>
      </c>
      <c r="C48" s="137">
        <f>ФСТ!C39</f>
        <v>0</v>
      </c>
      <c r="D48" s="75" t="s">
        <v>369</v>
      </c>
      <c r="E48" s="75">
        <f>ФСТ!G39</f>
        <v>0</v>
      </c>
      <c r="F48" s="140">
        <f>ФСТ!E39</f>
        <v>0</v>
      </c>
      <c r="G48" s="140">
        <f>ФСТ!F39</f>
        <v>0</v>
      </c>
      <c r="H48" s="124">
        <f>ФСТ!J39/1000*1.18</f>
        <v>0</v>
      </c>
      <c r="I48" s="124">
        <f t="shared" si="4"/>
        <v>0</v>
      </c>
      <c r="J48" s="124">
        <f t="shared" si="6"/>
        <v>0</v>
      </c>
      <c r="K48" s="125"/>
      <c r="L48" s="125"/>
      <c r="M48" s="123"/>
      <c r="N48" s="140">
        <f t="shared" si="3"/>
        <v>0</v>
      </c>
      <c r="O48" s="124">
        <f>ФСТ!R39/1000*1.18</f>
        <v>0</v>
      </c>
      <c r="P48" s="124">
        <f>ФСТ!W39/1000*1.18</f>
        <v>0</v>
      </c>
      <c r="Q48" s="124">
        <f>ФСТ!AB39/1000*1.18</f>
        <v>0</v>
      </c>
      <c r="R48" s="126">
        <f t="shared" si="5"/>
        <v>0</v>
      </c>
    </row>
    <row r="49" spans="2:28" s="118" customFormat="1" ht="15.75" hidden="1">
      <c r="B49" s="77" t="s">
        <v>28</v>
      </c>
      <c r="C49" s="96" t="str">
        <f>ФСТ!C41</f>
        <v>Прочее. Приобретение оборудования, инструментов и приборов</v>
      </c>
      <c r="D49" s="75" t="s">
        <v>369</v>
      </c>
      <c r="E49" s="141"/>
      <c r="F49" s="141"/>
      <c r="G49" s="141"/>
      <c r="H49" s="78">
        <f>SUM(H50:H69)</f>
        <v>0</v>
      </c>
      <c r="I49" s="78">
        <f aca="true" t="shared" si="7" ref="I49:R49">SUM(I50:I69)</f>
        <v>0</v>
      </c>
      <c r="J49" s="78">
        <f t="shared" si="7"/>
        <v>0</v>
      </c>
      <c r="K49" s="78">
        <f t="shared" si="7"/>
        <v>0</v>
      </c>
      <c r="L49" s="78">
        <f t="shared" si="7"/>
        <v>0</v>
      </c>
      <c r="M49" s="78">
        <f t="shared" si="7"/>
        <v>0</v>
      </c>
      <c r="N49" s="78">
        <f t="shared" si="7"/>
        <v>0</v>
      </c>
      <c r="O49" s="78">
        <f t="shared" si="7"/>
        <v>0</v>
      </c>
      <c r="P49" s="78">
        <f t="shared" si="7"/>
        <v>0</v>
      </c>
      <c r="Q49" s="78">
        <f t="shared" si="7"/>
        <v>0</v>
      </c>
      <c r="R49" s="92">
        <f t="shared" si="7"/>
        <v>0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2:18" ht="15.75" hidden="1">
      <c r="B50" s="71">
        <f>ФСТ!B42</f>
        <v>0</v>
      </c>
      <c r="C50" s="137">
        <f>ФСТ!C42</f>
        <v>0</v>
      </c>
      <c r="D50" s="75" t="s">
        <v>369</v>
      </c>
      <c r="E50" s="122"/>
      <c r="F50" s="140">
        <f>ФСТ!E42</f>
        <v>0</v>
      </c>
      <c r="G50" s="140">
        <f>ФСТ!F42</f>
        <v>0</v>
      </c>
      <c r="H50" s="124">
        <f>ФСТ!J42/1000*1.18</f>
        <v>0</v>
      </c>
      <c r="I50" s="124">
        <f t="shared" si="4"/>
        <v>0</v>
      </c>
      <c r="J50" s="124">
        <f t="shared" si="6"/>
        <v>0</v>
      </c>
      <c r="K50" s="78"/>
      <c r="L50" s="78"/>
      <c r="M50" s="78"/>
      <c r="N50" s="124"/>
      <c r="O50" s="124">
        <f>ФСТ!P42/1000*1.18</f>
        <v>0</v>
      </c>
      <c r="P50" s="124">
        <f>ФСТ!U42/1000*1.18</f>
        <v>0</v>
      </c>
      <c r="Q50" s="124">
        <f>ФСТ!Z42/1000*1.18</f>
        <v>0</v>
      </c>
      <c r="R50" s="126">
        <f>O50+P50+Q50</f>
        <v>0</v>
      </c>
    </row>
    <row r="51" spans="2:18" ht="15.75" hidden="1">
      <c r="B51" s="71">
        <f>ФСТ!B43</f>
        <v>0</v>
      </c>
      <c r="C51" s="137">
        <f>ФСТ!C43</f>
        <v>0</v>
      </c>
      <c r="D51" s="75" t="s">
        <v>369</v>
      </c>
      <c r="E51" s="122"/>
      <c r="F51" s="140">
        <f>ФСТ!E43</f>
        <v>0</v>
      </c>
      <c r="G51" s="140">
        <f>ФСТ!F43</f>
        <v>0</v>
      </c>
      <c r="H51" s="124">
        <f>ФСТ!J43/1000*1.18</f>
        <v>0</v>
      </c>
      <c r="I51" s="124">
        <f t="shared" si="4"/>
        <v>0</v>
      </c>
      <c r="J51" s="124">
        <f t="shared" si="6"/>
        <v>0</v>
      </c>
      <c r="K51" s="78"/>
      <c r="L51" s="78"/>
      <c r="M51" s="78"/>
      <c r="N51" s="124"/>
      <c r="O51" s="124">
        <f>ФСТ!R43/1000*1.18</f>
        <v>0</v>
      </c>
      <c r="P51" s="124">
        <f>ФСТ!W43/1000*1.18</f>
        <v>0</v>
      </c>
      <c r="Q51" s="124">
        <f>ФСТ!AB43/1000*1.18</f>
        <v>0</v>
      </c>
      <c r="R51" s="126">
        <f t="shared" si="5"/>
        <v>0</v>
      </c>
    </row>
    <row r="52" spans="2:18" ht="15.75" hidden="1">
      <c r="B52" s="71">
        <f>ФСТ!B44</f>
        <v>0</v>
      </c>
      <c r="C52" s="137">
        <f>ФСТ!C44</f>
        <v>0</v>
      </c>
      <c r="D52" s="75" t="s">
        <v>369</v>
      </c>
      <c r="E52" s="122"/>
      <c r="F52" s="140">
        <f>ФСТ!E44</f>
        <v>0</v>
      </c>
      <c r="G52" s="140">
        <f>ФСТ!F44</f>
        <v>0</v>
      </c>
      <c r="H52" s="124">
        <f>ФСТ!J44/1000*1.18</f>
        <v>0</v>
      </c>
      <c r="I52" s="124">
        <f t="shared" si="4"/>
        <v>0</v>
      </c>
      <c r="J52" s="124">
        <f t="shared" si="6"/>
        <v>0</v>
      </c>
      <c r="K52" s="78"/>
      <c r="L52" s="78"/>
      <c r="M52" s="78"/>
      <c r="N52" s="124"/>
      <c r="O52" s="124">
        <f>ФСТ!R44/1000*1.18</f>
        <v>0</v>
      </c>
      <c r="P52" s="124">
        <f>ФСТ!W44/1000*1.18</f>
        <v>0</v>
      </c>
      <c r="Q52" s="124">
        <f>ФСТ!AB44/1000*1.18</f>
        <v>0</v>
      </c>
      <c r="R52" s="126">
        <f t="shared" si="5"/>
        <v>0</v>
      </c>
    </row>
    <row r="53" spans="2:18" ht="15.75" hidden="1">
      <c r="B53" s="71">
        <f>ФСТ!B45</f>
        <v>0</v>
      </c>
      <c r="C53" s="137">
        <f>ФСТ!C45</f>
        <v>0</v>
      </c>
      <c r="D53" s="75" t="s">
        <v>369</v>
      </c>
      <c r="E53" s="122"/>
      <c r="F53" s="140">
        <f>ФСТ!E45</f>
        <v>0</v>
      </c>
      <c r="G53" s="140">
        <f>ФСТ!F45</f>
        <v>0</v>
      </c>
      <c r="H53" s="124">
        <f>ФСТ!J45/1000*1.18</f>
        <v>0</v>
      </c>
      <c r="I53" s="124">
        <f t="shared" si="4"/>
        <v>0</v>
      </c>
      <c r="J53" s="124">
        <f t="shared" si="6"/>
        <v>0</v>
      </c>
      <c r="K53" s="78"/>
      <c r="L53" s="78"/>
      <c r="M53" s="78"/>
      <c r="N53" s="124"/>
      <c r="O53" s="124">
        <f>ФСТ!R45/1000*1.18</f>
        <v>0</v>
      </c>
      <c r="P53" s="124">
        <f>ФСТ!W45/1000*1.18</f>
        <v>0</v>
      </c>
      <c r="Q53" s="124">
        <f>ФСТ!AB45/1000*1.18</f>
        <v>0</v>
      </c>
      <c r="R53" s="126">
        <f t="shared" si="5"/>
        <v>0</v>
      </c>
    </row>
    <row r="54" spans="2:18" ht="15.75" hidden="1">
      <c r="B54" s="71">
        <f>ФСТ!B46</f>
        <v>0</v>
      </c>
      <c r="C54" s="137">
        <f>ФСТ!C46</f>
        <v>0</v>
      </c>
      <c r="D54" s="75" t="s">
        <v>369</v>
      </c>
      <c r="E54" s="122"/>
      <c r="F54" s="140">
        <f>ФСТ!E46</f>
        <v>0</v>
      </c>
      <c r="G54" s="140">
        <f>ФСТ!F46</f>
        <v>0</v>
      </c>
      <c r="H54" s="124">
        <f>ФСТ!J46/1000*1.18</f>
        <v>0</v>
      </c>
      <c r="I54" s="124">
        <f t="shared" si="4"/>
        <v>0</v>
      </c>
      <c r="J54" s="124">
        <f t="shared" si="6"/>
        <v>0</v>
      </c>
      <c r="K54" s="78"/>
      <c r="L54" s="78"/>
      <c r="M54" s="78"/>
      <c r="N54" s="124"/>
      <c r="O54" s="124">
        <f>ФСТ!R46/1000*1.18</f>
        <v>0</v>
      </c>
      <c r="P54" s="124">
        <f>ФСТ!W46/1000*1.18</f>
        <v>0</v>
      </c>
      <c r="Q54" s="124">
        <f>ФСТ!AB46/1000*1.18</f>
        <v>0</v>
      </c>
      <c r="R54" s="126">
        <f t="shared" si="5"/>
        <v>0</v>
      </c>
    </row>
    <row r="55" spans="2:18" ht="15.75" hidden="1">
      <c r="B55" s="71">
        <f>ФСТ!B47</f>
        <v>0</v>
      </c>
      <c r="C55" s="137">
        <f>ФСТ!C47</f>
        <v>0</v>
      </c>
      <c r="D55" s="75" t="s">
        <v>369</v>
      </c>
      <c r="E55" s="122"/>
      <c r="F55" s="140">
        <f>ФСТ!E47</f>
        <v>0</v>
      </c>
      <c r="G55" s="140">
        <f>ФСТ!F47</f>
        <v>0</v>
      </c>
      <c r="H55" s="124">
        <f>ФСТ!J47/1000*1.18</f>
        <v>0</v>
      </c>
      <c r="I55" s="124">
        <f t="shared" si="4"/>
        <v>0</v>
      </c>
      <c r="J55" s="124">
        <f t="shared" si="6"/>
        <v>0</v>
      </c>
      <c r="K55" s="78"/>
      <c r="L55" s="78"/>
      <c r="M55" s="78"/>
      <c r="N55" s="124"/>
      <c r="O55" s="124">
        <f>ФСТ!R47/1000*1.18</f>
        <v>0</v>
      </c>
      <c r="P55" s="124">
        <f>ФСТ!W47/1000*1.18</f>
        <v>0</v>
      </c>
      <c r="Q55" s="124">
        <f>ФСТ!AB47/1000*1.18</f>
        <v>0</v>
      </c>
      <c r="R55" s="126">
        <f t="shared" si="5"/>
        <v>0</v>
      </c>
    </row>
    <row r="56" spans="2:18" ht="15.75" hidden="1">
      <c r="B56" s="71">
        <f>ФСТ!B48</f>
        <v>0</v>
      </c>
      <c r="C56" s="137">
        <f>ФСТ!C48</f>
        <v>0</v>
      </c>
      <c r="D56" s="75" t="s">
        <v>369</v>
      </c>
      <c r="E56" s="122"/>
      <c r="F56" s="140">
        <f>ФСТ!E48</f>
        <v>0</v>
      </c>
      <c r="G56" s="140">
        <f>ФСТ!F48</f>
        <v>0</v>
      </c>
      <c r="H56" s="124">
        <f>ФСТ!J48/1000*1.18</f>
        <v>0</v>
      </c>
      <c r="I56" s="124">
        <f t="shared" si="4"/>
        <v>0</v>
      </c>
      <c r="J56" s="124">
        <f t="shared" si="6"/>
        <v>0</v>
      </c>
      <c r="K56" s="78"/>
      <c r="L56" s="78"/>
      <c r="M56" s="78"/>
      <c r="N56" s="124"/>
      <c r="O56" s="124">
        <f>ФСТ!R48/1000*1.18</f>
        <v>0</v>
      </c>
      <c r="P56" s="124">
        <f>ФСТ!W48/1000*1.18</f>
        <v>0</v>
      </c>
      <c r="Q56" s="124">
        <f>ФСТ!AB48/1000*1.18</f>
        <v>0</v>
      </c>
      <c r="R56" s="126">
        <f t="shared" si="5"/>
        <v>0</v>
      </c>
    </row>
    <row r="57" spans="2:18" ht="15.75" hidden="1">
      <c r="B57" s="71">
        <f>ФСТ!B49</f>
        <v>0</v>
      </c>
      <c r="C57" s="137">
        <f>ФСТ!C49</f>
        <v>0</v>
      </c>
      <c r="D57" s="75" t="s">
        <v>369</v>
      </c>
      <c r="E57" s="122"/>
      <c r="F57" s="140">
        <f>ФСТ!E49</f>
        <v>0</v>
      </c>
      <c r="G57" s="140">
        <f>ФСТ!F49</f>
        <v>0</v>
      </c>
      <c r="H57" s="124">
        <f>ФСТ!J49/1000*1.18</f>
        <v>0</v>
      </c>
      <c r="I57" s="124">
        <f t="shared" si="4"/>
        <v>0</v>
      </c>
      <c r="J57" s="124">
        <f t="shared" si="6"/>
        <v>0</v>
      </c>
      <c r="K57" s="78"/>
      <c r="L57" s="78"/>
      <c r="M57" s="78"/>
      <c r="N57" s="124"/>
      <c r="O57" s="124">
        <f>ФСТ!R49/1000*1.18</f>
        <v>0</v>
      </c>
      <c r="P57" s="124">
        <f>ФСТ!W49/1000*1.18</f>
        <v>0</v>
      </c>
      <c r="Q57" s="124">
        <f>ФСТ!AB49/1000*1.18</f>
        <v>0</v>
      </c>
      <c r="R57" s="126">
        <f t="shared" si="5"/>
        <v>0</v>
      </c>
    </row>
    <row r="58" spans="2:18" ht="15.75" hidden="1">
      <c r="B58" s="71">
        <f>ФСТ!B50</f>
        <v>0</v>
      </c>
      <c r="C58" s="137">
        <f>ФСТ!C50</f>
        <v>0</v>
      </c>
      <c r="D58" s="75" t="s">
        <v>369</v>
      </c>
      <c r="E58" s="122"/>
      <c r="F58" s="140">
        <f>ФСТ!E50</f>
        <v>0</v>
      </c>
      <c r="G58" s="140">
        <f>ФСТ!F50</f>
        <v>0</v>
      </c>
      <c r="H58" s="124">
        <f>ФСТ!J50/1000*1.18</f>
        <v>0</v>
      </c>
      <c r="I58" s="124">
        <f t="shared" si="4"/>
        <v>0</v>
      </c>
      <c r="J58" s="124">
        <f t="shared" si="6"/>
        <v>0</v>
      </c>
      <c r="K58" s="78"/>
      <c r="L58" s="78"/>
      <c r="M58" s="78"/>
      <c r="N58" s="124"/>
      <c r="O58" s="124">
        <f>ФСТ!R50/1000*1.18</f>
        <v>0</v>
      </c>
      <c r="P58" s="124">
        <f>ФСТ!W50/1000*1.18</f>
        <v>0</v>
      </c>
      <c r="Q58" s="124">
        <f>ФСТ!AB50/1000*1.18</f>
        <v>0</v>
      </c>
      <c r="R58" s="126">
        <f t="shared" si="5"/>
        <v>0</v>
      </c>
    </row>
    <row r="59" spans="2:18" ht="15.75" hidden="1">
      <c r="B59" s="71">
        <f>ФСТ!B51</f>
        <v>0</v>
      </c>
      <c r="C59" s="137">
        <f>ФСТ!C51</f>
        <v>0</v>
      </c>
      <c r="D59" s="75" t="s">
        <v>369</v>
      </c>
      <c r="E59" s="122"/>
      <c r="F59" s="140">
        <f>ФСТ!E51</f>
        <v>0</v>
      </c>
      <c r="G59" s="140">
        <f>ФСТ!F51</f>
        <v>0</v>
      </c>
      <c r="H59" s="124">
        <f>ФСТ!J51/1000*1.18</f>
        <v>0</v>
      </c>
      <c r="I59" s="124">
        <f t="shared" si="4"/>
        <v>0</v>
      </c>
      <c r="J59" s="124">
        <f t="shared" si="6"/>
        <v>0</v>
      </c>
      <c r="K59" s="78"/>
      <c r="L59" s="78"/>
      <c r="M59" s="78"/>
      <c r="N59" s="124"/>
      <c r="O59" s="124">
        <f>ФСТ!R51/1000*1.18</f>
        <v>0</v>
      </c>
      <c r="P59" s="124">
        <f>ФСТ!W51/1000*1.18</f>
        <v>0</v>
      </c>
      <c r="Q59" s="124">
        <f>ФСТ!AB51/1000*1.18</f>
        <v>0</v>
      </c>
      <c r="R59" s="126">
        <f t="shared" si="5"/>
        <v>0</v>
      </c>
    </row>
    <row r="60" spans="2:18" ht="15.75" hidden="1">
      <c r="B60" s="71">
        <f>ФСТ!B52</f>
        <v>0</v>
      </c>
      <c r="C60" s="137">
        <f>ФСТ!C52</f>
        <v>0</v>
      </c>
      <c r="D60" s="75" t="s">
        <v>369</v>
      </c>
      <c r="E60" s="122"/>
      <c r="F60" s="140">
        <f>ФСТ!E52</f>
        <v>0</v>
      </c>
      <c r="G60" s="140">
        <f>ФСТ!F52</f>
        <v>0</v>
      </c>
      <c r="H60" s="124">
        <f>ФСТ!J52/1000*1.18</f>
        <v>0</v>
      </c>
      <c r="I60" s="124">
        <f t="shared" si="4"/>
        <v>0</v>
      </c>
      <c r="J60" s="124">
        <f t="shared" si="6"/>
        <v>0</v>
      </c>
      <c r="K60" s="78"/>
      <c r="L60" s="78"/>
      <c r="M60" s="78"/>
      <c r="N60" s="124"/>
      <c r="O60" s="124">
        <f>ФСТ!R52/1000*1.18</f>
        <v>0</v>
      </c>
      <c r="P60" s="124">
        <f>ФСТ!W52/1000*1.18</f>
        <v>0</v>
      </c>
      <c r="Q60" s="124">
        <f>ФСТ!AB52/1000*1.18</f>
        <v>0</v>
      </c>
      <c r="R60" s="126">
        <f t="shared" si="5"/>
        <v>0</v>
      </c>
    </row>
    <row r="61" spans="2:18" ht="15.75" hidden="1">
      <c r="B61" s="71">
        <f>ФСТ!B53</f>
        <v>0</v>
      </c>
      <c r="C61" s="137">
        <f>ФСТ!C53</f>
        <v>0</v>
      </c>
      <c r="D61" s="75" t="s">
        <v>369</v>
      </c>
      <c r="E61" s="122"/>
      <c r="F61" s="140">
        <f>ФСТ!E53</f>
        <v>0</v>
      </c>
      <c r="G61" s="140">
        <f>ФСТ!F53</f>
        <v>0</v>
      </c>
      <c r="H61" s="124">
        <f>ФСТ!J53/1000*1.18</f>
        <v>0</v>
      </c>
      <c r="I61" s="124">
        <f t="shared" si="4"/>
        <v>0</v>
      </c>
      <c r="J61" s="124">
        <f t="shared" si="6"/>
        <v>0</v>
      </c>
      <c r="K61" s="78"/>
      <c r="L61" s="78"/>
      <c r="M61" s="78"/>
      <c r="N61" s="124"/>
      <c r="O61" s="124">
        <f>ФСТ!R53/1000*1.18</f>
        <v>0</v>
      </c>
      <c r="P61" s="124">
        <f>ФСТ!W53/1000*1.18</f>
        <v>0</v>
      </c>
      <c r="Q61" s="124">
        <f>ФСТ!AB53/1000*1.18</f>
        <v>0</v>
      </c>
      <c r="R61" s="126">
        <f t="shared" si="5"/>
        <v>0</v>
      </c>
    </row>
    <row r="62" spans="2:18" ht="15.75" hidden="1">
      <c r="B62" s="71">
        <f>ФСТ!B54</f>
        <v>0</v>
      </c>
      <c r="C62" s="137">
        <f>ФСТ!C54</f>
        <v>0</v>
      </c>
      <c r="D62" s="75" t="s">
        <v>369</v>
      </c>
      <c r="E62" s="122"/>
      <c r="F62" s="140">
        <f>ФСТ!E54</f>
        <v>0</v>
      </c>
      <c r="G62" s="140">
        <f>ФСТ!F54</f>
        <v>0</v>
      </c>
      <c r="H62" s="124">
        <f>ФСТ!J54/1000*1.18</f>
        <v>0</v>
      </c>
      <c r="I62" s="124">
        <f t="shared" si="4"/>
        <v>0</v>
      </c>
      <c r="J62" s="124">
        <f t="shared" si="6"/>
        <v>0</v>
      </c>
      <c r="K62" s="78"/>
      <c r="L62" s="78"/>
      <c r="M62" s="78"/>
      <c r="N62" s="124"/>
      <c r="O62" s="124">
        <f>ФСТ!R54/1000*1.18</f>
        <v>0</v>
      </c>
      <c r="P62" s="124">
        <f>ФСТ!W54/1000*1.18</f>
        <v>0</v>
      </c>
      <c r="Q62" s="124">
        <f>ФСТ!AB54/1000*1.18</f>
        <v>0</v>
      </c>
      <c r="R62" s="126">
        <f t="shared" si="5"/>
        <v>0</v>
      </c>
    </row>
    <row r="63" spans="2:18" ht="15.75" hidden="1">
      <c r="B63" s="71">
        <f>ФСТ!B55</f>
        <v>0</v>
      </c>
      <c r="C63" s="137">
        <f>ФСТ!C55</f>
        <v>0</v>
      </c>
      <c r="D63" s="75" t="s">
        <v>369</v>
      </c>
      <c r="E63" s="122"/>
      <c r="F63" s="140">
        <f>ФСТ!E55</f>
        <v>0</v>
      </c>
      <c r="G63" s="140">
        <f>ФСТ!F55</f>
        <v>0</v>
      </c>
      <c r="H63" s="124">
        <f>ФСТ!J55/1000*1.18</f>
        <v>0</v>
      </c>
      <c r="I63" s="124">
        <f t="shared" si="4"/>
        <v>0</v>
      </c>
      <c r="J63" s="124">
        <f t="shared" si="6"/>
        <v>0</v>
      </c>
      <c r="K63" s="78"/>
      <c r="L63" s="78"/>
      <c r="M63" s="78"/>
      <c r="N63" s="124"/>
      <c r="O63" s="124">
        <f>ФСТ!R55/1000*1.18</f>
        <v>0</v>
      </c>
      <c r="P63" s="124">
        <f>ФСТ!W55/1000*1.18</f>
        <v>0</v>
      </c>
      <c r="Q63" s="124">
        <f>ФСТ!AB55/1000*1.18</f>
        <v>0</v>
      </c>
      <c r="R63" s="126">
        <f t="shared" si="5"/>
        <v>0</v>
      </c>
    </row>
    <row r="64" spans="2:18" ht="15.75" hidden="1">
      <c r="B64" s="71">
        <f>ФСТ!B56</f>
        <v>0</v>
      </c>
      <c r="C64" s="137">
        <f>ФСТ!C56</f>
        <v>0</v>
      </c>
      <c r="D64" s="75" t="s">
        <v>369</v>
      </c>
      <c r="E64" s="122"/>
      <c r="F64" s="140">
        <f>ФСТ!E56</f>
        <v>0</v>
      </c>
      <c r="G64" s="140">
        <f>ФСТ!F56</f>
        <v>0</v>
      </c>
      <c r="H64" s="124">
        <f>ФСТ!J56/1000*1.18</f>
        <v>0</v>
      </c>
      <c r="I64" s="124">
        <f t="shared" si="4"/>
        <v>0</v>
      </c>
      <c r="J64" s="124">
        <f t="shared" si="6"/>
        <v>0</v>
      </c>
      <c r="K64" s="78"/>
      <c r="L64" s="78"/>
      <c r="M64" s="78"/>
      <c r="N64" s="124"/>
      <c r="O64" s="124">
        <f>ФСТ!R56/1000*1.18</f>
        <v>0</v>
      </c>
      <c r="P64" s="124">
        <f>ФСТ!W56/1000*1.18</f>
        <v>0</v>
      </c>
      <c r="Q64" s="124">
        <f>ФСТ!AB56/1000*1.18</f>
        <v>0</v>
      </c>
      <c r="R64" s="126">
        <f t="shared" si="5"/>
        <v>0</v>
      </c>
    </row>
    <row r="65" spans="2:18" ht="15.75" hidden="1">
      <c r="B65" s="71">
        <f>ФСТ!B57</f>
        <v>0</v>
      </c>
      <c r="C65" s="137">
        <f>ФСТ!C57</f>
        <v>0</v>
      </c>
      <c r="D65" s="75" t="s">
        <v>369</v>
      </c>
      <c r="E65" s="73"/>
      <c r="F65" s="140">
        <f>ФСТ!E57</f>
        <v>0</v>
      </c>
      <c r="G65" s="140">
        <f>ФСТ!F57</f>
        <v>0</v>
      </c>
      <c r="H65" s="124">
        <f>ФСТ!J57/1000*1.18</f>
        <v>0</v>
      </c>
      <c r="I65" s="124">
        <f t="shared" si="4"/>
        <v>0</v>
      </c>
      <c r="J65" s="124">
        <f t="shared" si="6"/>
        <v>0</v>
      </c>
      <c r="K65" s="125"/>
      <c r="L65" s="122"/>
      <c r="M65" s="125"/>
      <c r="N65" s="124"/>
      <c r="O65" s="124">
        <f>ФСТ!R57/1000*1.18</f>
        <v>0</v>
      </c>
      <c r="P65" s="124">
        <f>ФСТ!W57/1000*1.18</f>
        <v>0</v>
      </c>
      <c r="Q65" s="124">
        <f>ФСТ!AB57/1000*1.18</f>
        <v>0</v>
      </c>
      <c r="R65" s="126">
        <f t="shared" si="5"/>
        <v>0</v>
      </c>
    </row>
    <row r="66" spans="2:18" ht="15.75" hidden="1">
      <c r="B66" s="71">
        <f>ФСТ!B58</f>
        <v>0</v>
      </c>
      <c r="C66" s="137">
        <f>ФСТ!C58</f>
        <v>0</v>
      </c>
      <c r="D66" s="75" t="s">
        <v>369</v>
      </c>
      <c r="E66" s="73"/>
      <c r="F66" s="140">
        <f>ФСТ!E58</f>
        <v>0</v>
      </c>
      <c r="G66" s="140">
        <f>ФСТ!F58</f>
        <v>0</v>
      </c>
      <c r="H66" s="124">
        <f>ФСТ!J58/1000*1.18</f>
        <v>0</v>
      </c>
      <c r="I66" s="124">
        <f t="shared" si="4"/>
        <v>0</v>
      </c>
      <c r="J66" s="124">
        <f t="shared" si="6"/>
        <v>0</v>
      </c>
      <c r="K66" s="125"/>
      <c r="L66" s="122"/>
      <c r="M66" s="125"/>
      <c r="N66" s="124"/>
      <c r="O66" s="124">
        <f>ФСТ!R58/1000*1.18</f>
        <v>0</v>
      </c>
      <c r="P66" s="124">
        <f>ФСТ!W58/1000*1.18</f>
        <v>0</v>
      </c>
      <c r="Q66" s="124">
        <f>ФСТ!AB58/1000*1.18</f>
        <v>0</v>
      </c>
      <c r="R66" s="126">
        <f t="shared" si="5"/>
        <v>0</v>
      </c>
    </row>
    <row r="67" spans="2:18" ht="15.75" hidden="1">
      <c r="B67" s="71">
        <f>ФСТ!B59</f>
        <v>0</v>
      </c>
      <c r="C67" s="137">
        <f>ФСТ!C59</f>
        <v>0</v>
      </c>
      <c r="D67" s="75" t="s">
        <v>369</v>
      </c>
      <c r="E67" s="73"/>
      <c r="F67" s="140">
        <f>ФСТ!E59</f>
        <v>0</v>
      </c>
      <c r="G67" s="140">
        <f>ФСТ!F59</f>
        <v>0</v>
      </c>
      <c r="H67" s="124">
        <f>ФСТ!J59/1000*1.18</f>
        <v>0</v>
      </c>
      <c r="I67" s="124">
        <f t="shared" si="4"/>
        <v>0</v>
      </c>
      <c r="J67" s="124">
        <f t="shared" si="6"/>
        <v>0</v>
      </c>
      <c r="K67" s="125"/>
      <c r="L67" s="122"/>
      <c r="M67" s="125"/>
      <c r="N67" s="124"/>
      <c r="O67" s="124">
        <f>ФСТ!R59/1000*1.18</f>
        <v>0</v>
      </c>
      <c r="P67" s="124">
        <f>ФСТ!W59/1000*1.18</f>
        <v>0</v>
      </c>
      <c r="Q67" s="124">
        <f>ФСТ!AB59/1000*1.18</f>
        <v>0</v>
      </c>
      <c r="R67" s="126">
        <f t="shared" si="5"/>
        <v>0</v>
      </c>
    </row>
    <row r="68" spans="2:18" ht="15.75" hidden="1">
      <c r="B68" s="71">
        <f>ФСТ!B60</f>
        <v>0</v>
      </c>
      <c r="C68" s="137">
        <f>ФСТ!C60</f>
        <v>0</v>
      </c>
      <c r="D68" s="75" t="s">
        <v>369</v>
      </c>
      <c r="E68" s="73"/>
      <c r="F68" s="140">
        <f>ФСТ!E60</f>
        <v>0</v>
      </c>
      <c r="G68" s="140">
        <f>ФСТ!F60</f>
        <v>0</v>
      </c>
      <c r="H68" s="124">
        <f>ФСТ!J60/1000*1.18</f>
        <v>0</v>
      </c>
      <c r="I68" s="124">
        <f t="shared" si="4"/>
        <v>0</v>
      </c>
      <c r="J68" s="124">
        <f t="shared" si="6"/>
        <v>0</v>
      </c>
      <c r="K68" s="125"/>
      <c r="L68" s="122"/>
      <c r="M68" s="125"/>
      <c r="N68" s="124"/>
      <c r="O68" s="124">
        <f>ФСТ!R60/1000*1.18</f>
        <v>0</v>
      </c>
      <c r="P68" s="124">
        <f>ФСТ!W60/1000*1.18</f>
        <v>0</v>
      </c>
      <c r="Q68" s="124">
        <f>ФСТ!AB60/1000*1.18</f>
        <v>0</v>
      </c>
      <c r="R68" s="126">
        <f t="shared" si="5"/>
        <v>0</v>
      </c>
    </row>
    <row r="69" spans="2:18" ht="16.5" hidden="1" thickBot="1">
      <c r="B69" s="79">
        <f>ФСТ!B61</f>
        <v>0</v>
      </c>
      <c r="C69" s="210">
        <f>ФСТ!C61</f>
        <v>0</v>
      </c>
      <c r="D69" s="75" t="s">
        <v>369</v>
      </c>
      <c r="E69" s="127"/>
      <c r="F69" s="317">
        <f>ФСТ!E61</f>
        <v>0</v>
      </c>
      <c r="G69" s="317">
        <f>ФСТ!F61</f>
        <v>0</v>
      </c>
      <c r="H69" s="128">
        <f>ФСТ!J61/1000*1.18</f>
        <v>0</v>
      </c>
      <c r="I69" s="128">
        <f t="shared" si="4"/>
        <v>0</v>
      </c>
      <c r="J69" s="128">
        <f t="shared" si="6"/>
        <v>0</v>
      </c>
      <c r="K69" s="129"/>
      <c r="L69" s="129"/>
      <c r="M69" s="129"/>
      <c r="N69" s="128"/>
      <c r="O69" s="128">
        <f>ФСТ!R61/1000*1.18</f>
        <v>0</v>
      </c>
      <c r="P69" s="128">
        <f>ФСТ!W61/1000*1.18</f>
        <v>0</v>
      </c>
      <c r="Q69" s="128">
        <f>ФСТ!AB61/1000*1.18</f>
        <v>0</v>
      </c>
      <c r="R69" s="318">
        <f t="shared" si="5"/>
        <v>0</v>
      </c>
    </row>
    <row r="70" spans="2:18" ht="15.75">
      <c r="B70" s="130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</row>
    <row r="71" spans="2:19" ht="15.75" hidden="1">
      <c r="B71" s="130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57">
        <v>6.8557999999999995</v>
      </c>
    </row>
    <row r="72" spans="2:18" ht="15.75">
      <c r="B72" s="130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</row>
    <row r="73" spans="2:18" ht="15.75">
      <c r="B73" s="130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</row>
    <row r="74" spans="2:18" ht="15.75">
      <c r="B74" s="130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</row>
    <row r="75" spans="2:18" ht="15.75">
      <c r="B75" s="130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</row>
    <row r="76" spans="2:18" ht="15.75">
      <c r="B76" s="130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</row>
    <row r="77" spans="2:18" ht="15.75">
      <c r="B77" s="130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</row>
    <row r="78" spans="2:18" ht="15.75">
      <c r="B78" s="130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</row>
    <row r="79" spans="2:18" ht="15.75">
      <c r="B79" s="130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</row>
    <row r="80" spans="2:18" ht="15.75">
      <c r="B80" s="130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</row>
    <row r="81" spans="2:18" ht="15.75">
      <c r="B81" s="130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</row>
    <row r="82" spans="2:18" ht="15.75">
      <c r="B82" s="130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</row>
    <row r="83" spans="2:18" ht="15.75">
      <c r="B83" s="130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</row>
    <row r="84" spans="2:18" ht="15.75">
      <c r="B84" s="130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</row>
    <row r="85" spans="2:18" ht="15.75">
      <c r="B85" s="130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</row>
    <row r="86" spans="2:18" ht="15.75">
      <c r="B86" s="130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</row>
    <row r="87" spans="2:18" ht="15.75">
      <c r="B87" s="130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</row>
    <row r="88" spans="2:18" ht="15.75">
      <c r="B88" s="130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</row>
    <row r="89" spans="2:18" ht="15.75">
      <c r="B89" s="130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</row>
    <row r="90" spans="2:18" ht="15.75">
      <c r="B90" s="130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</row>
    <row r="91" spans="2:18" ht="15.75">
      <c r="B91" s="130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</row>
    <row r="92" spans="2:18" ht="15.75">
      <c r="B92" s="130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</row>
    <row r="93" spans="2:18" ht="15.75">
      <c r="B93" s="130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</row>
    <row r="94" spans="2:18" ht="15.75">
      <c r="B94" s="130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</row>
    <row r="95" spans="2:18" ht="15.75">
      <c r="B95" s="130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</row>
    <row r="96" spans="2:18" ht="15.75">
      <c r="B96" s="130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</row>
    <row r="97" spans="2:18" ht="15.75">
      <c r="B97" s="130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</row>
    <row r="98" spans="2:18" ht="15.75">
      <c r="B98" s="130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</row>
    <row r="99" spans="2:18" ht="15.75">
      <c r="B99" s="130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</row>
    <row r="100" spans="2:18" ht="15.75">
      <c r="B100" s="130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</row>
    <row r="101" spans="2:18" ht="15.75">
      <c r="B101" s="130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</row>
    <row r="102" spans="2:18" ht="15.75">
      <c r="B102" s="130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</row>
    <row r="103" spans="2:18" ht="15.75">
      <c r="B103" s="130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</row>
    <row r="104" spans="2:18" ht="15.75">
      <c r="B104" s="130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</row>
    <row r="105" spans="2:18" ht="15.75">
      <c r="B105" s="130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</row>
    <row r="106" spans="2:18" ht="15.75">
      <c r="B106" s="130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</row>
    <row r="107" spans="2:18" ht="15.75">
      <c r="B107" s="130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</row>
    <row r="108" spans="2:18" ht="15.75">
      <c r="B108" s="130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</row>
    <row r="109" spans="2:18" ht="15.75">
      <c r="B109" s="130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</row>
    <row r="110" spans="2:18" ht="15.75">
      <c r="B110" s="130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</row>
    <row r="111" spans="2:18" ht="15.75">
      <c r="B111" s="130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</row>
    <row r="112" spans="2:18" ht="15.75">
      <c r="B112" s="130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</row>
    <row r="113" spans="2:18" ht="15.75">
      <c r="B113" s="130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</row>
    <row r="114" spans="2:18" ht="15.75">
      <c r="B114" s="130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</row>
    <row r="115" spans="2:18" ht="15.75">
      <c r="B115" s="130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</row>
    <row r="116" spans="2:18" ht="15.75">
      <c r="B116" s="130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</row>
    <row r="117" spans="2:18" ht="15.75">
      <c r="B117" s="130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</row>
    <row r="118" spans="2:18" ht="15.75">
      <c r="B118" s="130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</row>
    <row r="119" spans="2:18" ht="15.75">
      <c r="B119" s="130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</row>
    <row r="120" spans="2:18" ht="15.75">
      <c r="B120" s="130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</row>
    <row r="121" spans="2:18" ht="15.75">
      <c r="B121" s="130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</row>
    <row r="122" spans="2:18" ht="15.75">
      <c r="B122" s="130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</row>
    <row r="123" spans="2:18" ht="15.75">
      <c r="B123" s="130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</row>
    <row r="124" spans="2:18" ht="15.75">
      <c r="B124" s="130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</row>
    <row r="125" spans="2:18" ht="15.75">
      <c r="B125" s="130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</row>
    <row r="126" spans="2:18" ht="15.75">
      <c r="B126" s="130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</row>
    <row r="127" spans="2:18" ht="15.75">
      <c r="B127" s="130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</row>
    <row r="128" spans="2:18" ht="15.75">
      <c r="B128" s="130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</row>
    <row r="129" spans="2:18" ht="15.75">
      <c r="B129" s="130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</row>
    <row r="130" spans="2:18" ht="15.75">
      <c r="B130" s="130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</row>
    <row r="131" spans="2:18" ht="15.75">
      <c r="B131" s="130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</row>
    <row r="132" spans="2:18" ht="15.75">
      <c r="B132" s="130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</row>
    <row r="133" spans="2:18" ht="15.75">
      <c r="B133" s="130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</row>
    <row r="134" spans="2:18" ht="15.75">
      <c r="B134" s="130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</row>
    <row r="135" spans="2:18" ht="15.75">
      <c r="B135" s="130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</row>
    <row r="136" spans="2:18" ht="15.75">
      <c r="B136" s="130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</row>
    <row r="137" spans="2:18" ht="15.75">
      <c r="B137" s="130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</row>
    <row r="138" spans="2:18" ht="15.75">
      <c r="B138" s="130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</row>
    <row r="139" spans="2:18" ht="15.75">
      <c r="B139" s="130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</row>
    <row r="140" spans="2:18" ht="15.75">
      <c r="B140" s="130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</row>
    <row r="141" spans="2:18" ht="15.75">
      <c r="B141" s="130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</row>
    <row r="142" spans="2:18" ht="15.75">
      <c r="B142" s="130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</row>
    <row r="143" spans="2:18" ht="15.75">
      <c r="B143" s="130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</row>
    <row r="144" spans="2:18" ht="15.75">
      <c r="B144" s="130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</row>
    <row r="145" spans="2:18" ht="15.75">
      <c r="B145" s="130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</row>
    <row r="146" spans="2:18" ht="15.75">
      <c r="B146" s="130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</row>
    <row r="147" spans="2:18" ht="15.75">
      <c r="B147" s="130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</row>
    <row r="148" spans="2:18" ht="15.75">
      <c r="B148" s="130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</row>
    <row r="149" spans="2:18" ht="15.75">
      <c r="B149" s="130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</row>
    <row r="150" spans="2:18" ht="15.75">
      <c r="B150" s="130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</row>
    <row r="151" spans="2:18" ht="15.75">
      <c r="B151" s="130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</row>
    <row r="152" spans="2:18" ht="15.75">
      <c r="B152" s="130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</row>
    <row r="153" spans="2:18" ht="15.75">
      <c r="B153" s="130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</row>
    <row r="154" spans="2:18" ht="15.75">
      <c r="B154" s="130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</row>
    <row r="155" spans="2:18" ht="15.75">
      <c r="B155" s="130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</row>
    <row r="156" spans="2:18" ht="15.75">
      <c r="B156" s="130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</row>
    <row r="157" spans="2:18" ht="15.75">
      <c r="B157" s="130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</row>
    <row r="158" spans="2:18" ht="15.75">
      <c r="B158" s="130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</row>
    <row r="159" spans="2:18" ht="15.75">
      <c r="B159" s="130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</row>
    <row r="160" spans="2:18" ht="15.75">
      <c r="B160" s="130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</row>
    <row r="161" spans="2:18" ht="15.75">
      <c r="B161" s="130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</row>
    <row r="162" spans="2:18" ht="15.75">
      <c r="B162" s="130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</row>
    <row r="163" spans="2:18" ht="15.75">
      <c r="B163" s="130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</row>
    <row r="164" spans="2:18" ht="15.75">
      <c r="B164" s="130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</row>
    <row r="165" spans="2:18" ht="15.75">
      <c r="B165" s="130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</row>
    <row r="166" spans="2:18" ht="15.75">
      <c r="B166" s="130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</row>
    <row r="167" spans="2:18" ht="15.75">
      <c r="B167" s="130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</row>
    <row r="168" spans="2:18" ht="15.75">
      <c r="B168" s="130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</row>
    <row r="169" spans="2:18" ht="15.75">
      <c r="B169" s="130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</row>
    <row r="170" spans="2:18" ht="15.75">
      <c r="B170" s="130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</row>
    <row r="171" spans="2:18" ht="15.75">
      <c r="B171" s="130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</row>
    <row r="172" spans="2:18" ht="15.75">
      <c r="B172" s="130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</row>
    <row r="173" spans="2:18" ht="15.75">
      <c r="B173" s="130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</row>
    <row r="174" spans="2:18" ht="15.75">
      <c r="B174" s="130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</row>
    <row r="175" spans="2:18" ht="15.75">
      <c r="B175" s="130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</row>
    <row r="176" spans="2:18" ht="15.75">
      <c r="B176" s="130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</row>
    <row r="177" spans="2:18" ht="15.75">
      <c r="B177" s="130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</row>
    <row r="178" spans="2:18" ht="15.75">
      <c r="B178" s="130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</row>
    <row r="179" spans="2:18" ht="15.75">
      <c r="B179" s="130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</row>
    <row r="180" spans="2:18" ht="15.75">
      <c r="B180" s="130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</row>
    <row r="181" spans="2:18" ht="15.75">
      <c r="B181" s="130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</row>
    <row r="182" spans="2:18" ht="15.75">
      <c r="B182" s="130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</row>
    <row r="183" spans="2:18" ht="15.75">
      <c r="B183" s="130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</row>
    <row r="184" spans="2:18" ht="15.75">
      <c r="B184" s="130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</row>
    <row r="185" spans="2:18" ht="15.75">
      <c r="B185" s="130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</row>
    <row r="186" spans="2:18" ht="15.75">
      <c r="B186" s="130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</row>
    <row r="187" spans="2:18" ht="15.75">
      <c r="B187" s="130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</row>
    <row r="188" spans="2:18" ht="15.75">
      <c r="B188" s="130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</row>
    <row r="189" spans="2:18" ht="15.75">
      <c r="B189" s="130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</row>
    <row r="190" spans="2:18" ht="15.75">
      <c r="B190" s="130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</row>
    <row r="191" spans="2:18" ht="15.75">
      <c r="B191" s="130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</row>
    <row r="192" spans="2:18" ht="15.75">
      <c r="B192" s="130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</row>
    <row r="193" spans="2:18" ht="15.75">
      <c r="B193" s="130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</row>
    <row r="194" spans="2:18" ht="15.75">
      <c r="B194" s="130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</row>
    <row r="195" spans="2:18" ht="15.75">
      <c r="B195" s="130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</row>
    <row r="196" spans="2:18" ht="15.75">
      <c r="B196" s="130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</row>
    <row r="197" spans="2:18" ht="15.75">
      <c r="B197" s="130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</row>
    <row r="198" spans="2:18" ht="15.75">
      <c r="B198" s="130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</row>
    <row r="199" spans="2:18" ht="15.75">
      <c r="B199" s="130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</row>
    <row r="200" spans="2:18" ht="15.75">
      <c r="B200" s="130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</row>
    <row r="201" spans="2:18" ht="15.75">
      <c r="B201" s="130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</row>
    <row r="202" spans="2:18" ht="15.75">
      <c r="B202" s="130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</row>
    <row r="203" spans="2:18" ht="15.75">
      <c r="B203" s="130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</row>
    <row r="204" spans="2:18" ht="15.75">
      <c r="B204" s="130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</row>
    <row r="205" spans="2:18" ht="15.75">
      <c r="B205" s="130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</row>
    <row r="206" spans="2:18" ht="15.75">
      <c r="B206" s="130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</row>
    <row r="207" spans="2:18" ht="15.75">
      <c r="B207" s="130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</row>
    <row r="208" spans="2:18" ht="15.75">
      <c r="B208" s="130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</row>
    <row r="209" spans="2:18" ht="15.75">
      <c r="B209" s="130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</row>
    <row r="210" spans="2:18" ht="15.75">
      <c r="B210" s="130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</row>
    <row r="211" spans="2:18" ht="15.75">
      <c r="B211" s="130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</row>
    <row r="212" spans="2:18" ht="15.75">
      <c r="B212" s="130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</row>
    <row r="213" spans="2:18" ht="15.75">
      <c r="B213" s="130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</row>
    <row r="214" spans="2:18" ht="15.75">
      <c r="B214" s="130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</row>
    <row r="215" spans="2:18" ht="15.75">
      <c r="B215" s="130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</row>
    <row r="216" spans="2:18" ht="15.75">
      <c r="B216" s="130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</row>
    <row r="217" spans="2:18" ht="15.75">
      <c r="B217" s="130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</row>
    <row r="218" spans="2:18" ht="15.75">
      <c r="B218" s="130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</row>
    <row r="219" spans="2:18" ht="15.75">
      <c r="B219" s="130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</row>
    <row r="220" spans="2:18" ht="15.75">
      <c r="B220" s="130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</row>
    <row r="221" spans="2:18" ht="15.75">
      <c r="B221" s="130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</row>
    <row r="222" spans="2:18" ht="15.75">
      <c r="B222" s="130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</row>
    <row r="223" spans="2:18" ht="15.75">
      <c r="B223" s="130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</row>
    <row r="224" spans="2:18" ht="15.75">
      <c r="B224" s="130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</row>
    <row r="225" spans="2:18" ht="15.75">
      <c r="B225" s="130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</row>
    <row r="226" spans="2:18" ht="15.75">
      <c r="B226" s="130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</row>
    <row r="227" spans="2:18" ht="15.75">
      <c r="B227" s="130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</row>
    <row r="228" spans="2:18" ht="15.75">
      <c r="B228" s="130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</row>
    <row r="229" spans="2:18" ht="15.75">
      <c r="B229" s="130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</row>
    <row r="230" spans="2:18" ht="15.75">
      <c r="B230" s="130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</row>
    <row r="231" spans="2:18" ht="15.75">
      <c r="B231" s="130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</row>
    <row r="232" spans="2:18" ht="15.75">
      <c r="B232" s="130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</row>
    <row r="233" spans="2:18" ht="15.75">
      <c r="B233" s="130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</row>
    <row r="234" spans="2:18" ht="15.75">
      <c r="B234" s="130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</row>
    <row r="235" spans="2:18" ht="15.75">
      <c r="B235" s="130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</row>
    <row r="236" spans="2:18" ht="15.75">
      <c r="B236" s="130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</row>
    <row r="237" spans="2:18" ht="15.75">
      <c r="B237" s="130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</row>
    <row r="238" spans="2:18" ht="15.75">
      <c r="B238" s="130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</row>
    <row r="239" spans="2:18" ht="15.75">
      <c r="B239" s="130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</row>
    <row r="240" spans="2:18" ht="15.75">
      <c r="B240" s="130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</row>
    <row r="241" spans="2:18" ht="15.75">
      <c r="B241" s="130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</row>
    <row r="242" spans="2:18" ht="15.75">
      <c r="B242" s="130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</row>
    <row r="243" spans="2:18" ht="15.75">
      <c r="B243" s="130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</row>
    <row r="244" spans="2:18" ht="15.75">
      <c r="B244" s="130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</row>
    <row r="245" spans="2:18" ht="15.75">
      <c r="B245" s="130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</row>
    <row r="246" spans="2:18" ht="15.75">
      <c r="B246" s="130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</row>
    <row r="247" spans="2:18" ht="15.75">
      <c r="B247" s="130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</row>
    <row r="248" spans="2:18" ht="15.75">
      <c r="B248" s="130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</row>
    <row r="249" spans="2:18" ht="15.75">
      <c r="B249" s="130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</row>
    <row r="250" spans="2:18" ht="15.75">
      <c r="B250" s="130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</row>
    <row r="251" spans="2:18" ht="15.75">
      <c r="B251" s="130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</row>
    <row r="252" spans="2:18" ht="15.75">
      <c r="B252" s="130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</row>
    <row r="253" spans="2:18" ht="15.75">
      <c r="B253" s="130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</row>
    <row r="254" spans="2:18" ht="15.75">
      <c r="B254" s="130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</row>
    <row r="255" spans="2:18" ht="15.75">
      <c r="B255" s="130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</row>
    <row r="256" spans="2:18" ht="15.75">
      <c r="B256" s="130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</row>
    <row r="257" spans="2:18" ht="15.75">
      <c r="B257" s="130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</row>
    <row r="258" spans="2:18" ht="15.75">
      <c r="B258" s="130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</row>
    <row r="259" spans="2:18" ht="15.75">
      <c r="B259" s="130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</row>
    <row r="260" spans="2:18" ht="15.75">
      <c r="B260" s="130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</row>
    <row r="261" spans="2:18" ht="15.75">
      <c r="B261" s="130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</row>
    <row r="262" spans="2:18" ht="15.75">
      <c r="B262" s="130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</row>
    <row r="263" spans="2:18" ht="15.75">
      <c r="B263" s="130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</row>
    <row r="264" spans="2:18" ht="15.75">
      <c r="B264" s="130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</row>
    <row r="265" spans="2:18" ht="15.75">
      <c r="B265" s="130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</row>
    <row r="266" spans="2:18" ht="15.75">
      <c r="B266" s="130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</row>
    <row r="267" spans="2:18" ht="15.75">
      <c r="B267" s="130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</row>
    <row r="268" spans="2:18" ht="15.75">
      <c r="B268" s="130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</row>
    <row r="269" spans="2:18" ht="15.75">
      <c r="B269" s="130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</row>
    <row r="270" spans="2:18" ht="15.75">
      <c r="B270" s="130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</row>
    <row r="271" spans="2:18" ht="15.75">
      <c r="B271" s="130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</row>
    <row r="272" spans="2:18" ht="15.75">
      <c r="B272" s="130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</row>
    <row r="273" spans="2:18" ht="15.75">
      <c r="B273" s="130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</row>
    <row r="274" spans="2:18" ht="15.75">
      <c r="B274" s="130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</row>
    <row r="275" spans="2:18" ht="15.75">
      <c r="B275" s="130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</row>
    <row r="276" spans="2:18" ht="15.75">
      <c r="B276" s="130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</row>
    <row r="277" spans="2:18" ht="15.75">
      <c r="B277" s="130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</row>
    <row r="278" spans="2:18" ht="15.75">
      <c r="B278" s="130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</row>
    <row r="279" spans="2:18" ht="15.75">
      <c r="B279" s="130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</row>
    <row r="280" spans="2:18" ht="15.75">
      <c r="B280" s="130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</row>
    <row r="281" spans="2:18" ht="15.75">
      <c r="B281" s="130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</row>
    <row r="282" spans="2:18" ht="15.75">
      <c r="B282" s="130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</row>
    <row r="283" spans="2:18" ht="15.75">
      <c r="B283" s="130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</row>
    <row r="284" spans="2:18" ht="15.75">
      <c r="B284" s="130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</row>
    <row r="285" spans="2:18" ht="15.75">
      <c r="B285" s="130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</row>
    <row r="286" spans="2:18" ht="15.75">
      <c r="B286" s="130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</row>
    <row r="287" spans="2:18" ht="15.75">
      <c r="B287" s="130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</row>
    <row r="288" spans="2:18" ht="15.75">
      <c r="B288" s="130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</row>
    <row r="289" spans="2:18" ht="15.75">
      <c r="B289" s="130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</row>
    <row r="290" spans="2:18" ht="15.75">
      <c r="B290" s="130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</row>
    <row r="291" spans="2:18" ht="15.75">
      <c r="B291" s="130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</row>
    <row r="292" spans="2:18" ht="15.75">
      <c r="B292" s="130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</row>
    <row r="293" spans="2:18" ht="15.75">
      <c r="B293" s="130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</row>
    <row r="294" spans="2:18" ht="15.75">
      <c r="B294" s="130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</row>
    <row r="295" spans="2:18" ht="15.75">
      <c r="B295" s="130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</row>
    <row r="296" spans="2:18" ht="15.75">
      <c r="B296" s="130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</row>
    <row r="297" spans="2:18" ht="15.75">
      <c r="B297" s="130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</row>
    <row r="298" spans="2:18" ht="15.75">
      <c r="B298" s="130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</row>
    <row r="299" spans="2:18" ht="15.75">
      <c r="B299" s="130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</row>
    <row r="300" spans="2:18" ht="15.75">
      <c r="B300" s="130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</row>
    <row r="301" spans="2:18" ht="15.75">
      <c r="B301" s="130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</row>
    <row r="302" spans="2:18" ht="15.75">
      <c r="B302" s="130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</row>
    <row r="303" spans="2:18" ht="15.75">
      <c r="B303" s="130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</row>
    <row r="304" spans="2:18" ht="15.75">
      <c r="B304" s="130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</row>
    <row r="305" spans="2:18" ht="15.75">
      <c r="B305" s="130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</row>
    <row r="306" spans="2:18" ht="15.75">
      <c r="B306" s="130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</row>
    <row r="307" spans="2:18" ht="15.75">
      <c r="B307" s="130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</row>
    <row r="308" spans="2:18" ht="15.75">
      <c r="B308" s="130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</row>
    <row r="309" spans="2:18" ht="15.75">
      <c r="B309" s="130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</row>
    <row r="310" spans="2:18" ht="15.75">
      <c r="B310" s="130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</row>
    <row r="311" spans="2:18" ht="15.75">
      <c r="B311" s="130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</row>
    <row r="312" spans="2:18" ht="15.75">
      <c r="B312" s="130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</row>
    <row r="313" spans="2:18" ht="15.75">
      <c r="B313" s="130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</row>
    <row r="314" spans="2:18" ht="15.75">
      <c r="B314" s="130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</row>
    <row r="315" spans="2:18" ht="15.75">
      <c r="B315" s="130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</row>
    <row r="316" spans="2:18" ht="15.75">
      <c r="B316" s="130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</row>
    <row r="317" spans="2:18" ht="15.75">
      <c r="B317" s="130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</row>
    <row r="318" spans="2:18" ht="15.75">
      <c r="B318" s="130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</row>
    <row r="319" spans="2:18" ht="15.75">
      <c r="B319" s="130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</row>
    <row r="320" spans="2:18" ht="15.75">
      <c r="B320" s="130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</row>
    <row r="321" spans="2:18" ht="15.75">
      <c r="B321" s="130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</row>
    <row r="322" spans="2:18" ht="15.75">
      <c r="B322" s="130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</row>
    <row r="323" spans="2:18" ht="15.75">
      <c r="B323" s="130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</row>
    <row r="324" spans="2:18" ht="15.75">
      <c r="B324" s="130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</row>
    <row r="325" spans="2:18" ht="15.75">
      <c r="B325" s="130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</row>
    <row r="326" spans="2:18" ht="15.75">
      <c r="B326" s="130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</row>
    <row r="327" spans="2:18" ht="15.75">
      <c r="B327" s="130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</row>
    <row r="328" spans="2:18" ht="15.75">
      <c r="B328" s="130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</row>
    <row r="329" spans="2:18" ht="15.75">
      <c r="B329" s="130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</row>
    <row r="330" spans="2:18" ht="15.75">
      <c r="B330" s="130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</row>
    <row r="331" spans="2:18" ht="15.75">
      <c r="B331" s="130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</row>
    <row r="332" spans="2:18" ht="15.75">
      <c r="B332" s="130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</row>
    <row r="333" spans="2:18" ht="15.75">
      <c r="B333" s="130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</row>
    <row r="334" spans="2:18" ht="15.75">
      <c r="B334" s="130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</row>
    <row r="335" spans="2:18" ht="15.75">
      <c r="B335" s="130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</row>
    <row r="336" spans="2:18" ht="15.75">
      <c r="B336" s="130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</row>
    <row r="337" spans="2:18" ht="15.75">
      <c r="B337" s="130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</row>
    <row r="338" spans="2:18" ht="15.75">
      <c r="B338" s="130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</row>
    <row r="339" spans="2:18" ht="15.75">
      <c r="B339" s="130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</row>
    <row r="340" spans="2:18" ht="15.75">
      <c r="B340" s="130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</row>
    <row r="341" spans="2:18" ht="15.75">
      <c r="B341" s="130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</row>
    <row r="342" spans="2:18" ht="15.75">
      <c r="B342" s="130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</row>
    <row r="343" spans="2:18" ht="15.75">
      <c r="B343" s="130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</row>
    <row r="344" spans="2:18" ht="15.75">
      <c r="B344" s="130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</row>
    <row r="345" spans="2:18" ht="15.75">
      <c r="B345" s="130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</row>
    <row r="346" spans="2:18" ht="15.75">
      <c r="B346" s="130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</row>
    <row r="347" spans="2:18" ht="15.75">
      <c r="B347" s="130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</row>
    <row r="348" spans="2:18" ht="15.75">
      <c r="B348" s="130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</row>
    <row r="349" spans="2:18" ht="15.75">
      <c r="B349" s="130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</row>
    <row r="350" spans="2:18" ht="15.75">
      <c r="B350" s="130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</row>
    <row r="351" spans="2:18" ht="15.75">
      <c r="B351" s="130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</row>
    <row r="352" spans="2:18" ht="15.75">
      <c r="B352" s="130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</row>
    <row r="353" spans="2:18" ht="15.75">
      <c r="B353" s="130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</row>
    <row r="354" spans="2:18" ht="15.75">
      <c r="B354" s="130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</row>
    <row r="355" spans="9:18" ht="15.75">
      <c r="I355" s="99"/>
      <c r="J355" s="99"/>
      <c r="K355" s="99"/>
      <c r="L355" s="99"/>
      <c r="M355" s="99"/>
      <c r="N355" s="99"/>
      <c r="O355" s="99"/>
      <c r="P355" s="99"/>
      <c r="Q355" s="99"/>
      <c r="R355" s="99"/>
    </row>
    <row r="356" spans="9:18" ht="15.75">
      <c r="I356" s="99"/>
      <c r="J356" s="99"/>
      <c r="K356" s="99"/>
      <c r="L356" s="99"/>
      <c r="M356" s="99"/>
      <c r="N356" s="99"/>
      <c r="O356" s="99"/>
      <c r="P356" s="99"/>
      <c r="Q356" s="99"/>
      <c r="R356" s="99"/>
    </row>
    <row r="357" spans="9:18" ht="15.75">
      <c r="I357" s="99"/>
      <c r="J357" s="99"/>
      <c r="K357" s="99"/>
      <c r="L357" s="99"/>
      <c r="M357" s="99"/>
      <c r="N357" s="99"/>
      <c r="O357" s="99"/>
      <c r="P357" s="99"/>
      <c r="Q357" s="99"/>
      <c r="R357" s="99"/>
    </row>
    <row r="358" spans="9:18" ht="15.75">
      <c r="I358" s="99"/>
      <c r="J358" s="99"/>
      <c r="K358" s="99"/>
      <c r="L358" s="99"/>
      <c r="M358" s="99"/>
      <c r="N358" s="99"/>
      <c r="O358" s="99"/>
      <c r="P358" s="99"/>
      <c r="Q358" s="99"/>
      <c r="R358" s="99"/>
    </row>
    <row r="359" spans="9:18" ht="15.75">
      <c r="I359" s="99"/>
      <c r="J359" s="99"/>
      <c r="K359" s="99"/>
      <c r="L359" s="99"/>
      <c r="M359" s="99"/>
      <c r="N359" s="99"/>
      <c r="O359" s="99"/>
      <c r="P359" s="99"/>
      <c r="Q359" s="99"/>
      <c r="R359" s="99"/>
    </row>
    <row r="360" spans="9:18" ht="15.75">
      <c r="I360" s="99"/>
      <c r="J360" s="99"/>
      <c r="K360" s="99"/>
      <c r="L360" s="99"/>
      <c r="M360" s="99"/>
      <c r="N360" s="99"/>
      <c r="O360" s="99"/>
      <c r="P360" s="99"/>
      <c r="Q360" s="99"/>
      <c r="R360" s="99"/>
    </row>
    <row r="361" spans="9:18" ht="15.75">
      <c r="I361" s="99"/>
      <c r="J361" s="99"/>
      <c r="K361" s="99"/>
      <c r="L361" s="99"/>
      <c r="M361" s="99"/>
      <c r="N361" s="99"/>
      <c r="O361" s="99"/>
      <c r="P361" s="99"/>
      <c r="Q361" s="99"/>
      <c r="R361" s="99"/>
    </row>
    <row r="362" spans="9:18" ht="15.75">
      <c r="I362" s="99"/>
      <c r="J362" s="99"/>
      <c r="K362" s="99"/>
      <c r="L362" s="99"/>
      <c r="M362" s="99"/>
      <c r="N362" s="99"/>
      <c r="O362" s="99"/>
      <c r="P362" s="99"/>
      <c r="Q362" s="99"/>
      <c r="R362" s="99"/>
    </row>
    <row r="363" spans="9:18" ht="15.75">
      <c r="I363" s="99"/>
      <c r="J363" s="99"/>
      <c r="K363" s="99"/>
      <c r="L363" s="99"/>
      <c r="M363" s="99"/>
      <c r="N363" s="99"/>
      <c r="O363" s="99"/>
      <c r="P363" s="99"/>
      <c r="Q363" s="99"/>
      <c r="R363" s="99"/>
    </row>
    <row r="364" spans="9:18" ht="15.75">
      <c r="I364" s="99"/>
      <c r="J364" s="99"/>
      <c r="K364" s="99"/>
      <c r="L364" s="99"/>
      <c r="M364" s="99"/>
      <c r="N364" s="99"/>
      <c r="O364" s="99"/>
      <c r="P364" s="99"/>
      <c r="Q364" s="99"/>
      <c r="R364" s="99"/>
    </row>
    <row r="365" spans="9:18" ht="15.75">
      <c r="I365" s="99"/>
      <c r="J365" s="99"/>
      <c r="K365" s="99"/>
      <c r="L365" s="99"/>
      <c r="M365" s="99"/>
      <c r="N365" s="99"/>
      <c r="O365" s="99"/>
      <c r="P365" s="99"/>
      <c r="Q365" s="99"/>
      <c r="R365" s="99"/>
    </row>
    <row r="366" spans="9:18" ht="15.75">
      <c r="I366" s="99"/>
      <c r="J366" s="99"/>
      <c r="K366" s="99"/>
      <c r="L366" s="99"/>
      <c r="M366" s="99"/>
      <c r="N366" s="99"/>
      <c r="O366" s="99"/>
      <c r="P366" s="99"/>
      <c r="Q366" s="99"/>
      <c r="R366" s="99"/>
    </row>
    <row r="367" spans="9:18" ht="15.75">
      <c r="I367" s="99"/>
      <c r="J367" s="99"/>
      <c r="K367" s="99"/>
      <c r="L367" s="99"/>
      <c r="M367" s="99"/>
      <c r="N367" s="99"/>
      <c r="O367" s="99"/>
      <c r="P367" s="99"/>
      <c r="Q367" s="99"/>
      <c r="R367" s="99"/>
    </row>
    <row r="368" spans="9:18" ht="15.75">
      <c r="I368" s="99"/>
      <c r="J368" s="99"/>
      <c r="K368" s="99"/>
      <c r="L368" s="99"/>
      <c r="M368" s="99"/>
      <c r="N368" s="99"/>
      <c r="O368" s="99"/>
      <c r="P368" s="99"/>
      <c r="Q368" s="99"/>
      <c r="R368" s="99"/>
    </row>
    <row r="369" spans="9:18" ht="15.75">
      <c r="I369" s="99"/>
      <c r="J369" s="99"/>
      <c r="K369" s="99"/>
      <c r="L369" s="99"/>
      <c r="M369" s="99"/>
      <c r="N369" s="99"/>
      <c r="O369" s="99"/>
      <c r="P369" s="99"/>
      <c r="Q369" s="99"/>
      <c r="R369" s="99"/>
    </row>
    <row r="370" spans="9:18" ht="15.75">
      <c r="I370" s="99"/>
      <c r="J370" s="99"/>
      <c r="K370" s="99"/>
      <c r="L370" s="99"/>
      <c r="M370" s="99"/>
      <c r="N370" s="99"/>
      <c r="O370" s="99"/>
      <c r="P370" s="99"/>
      <c r="Q370" s="99"/>
      <c r="R370" s="99"/>
    </row>
    <row r="371" spans="9:18" ht="15.75">
      <c r="I371" s="99"/>
      <c r="J371" s="99"/>
      <c r="K371" s="99"/>
      <c r="L371" s="99"/>
      <c r="M371" s="99"/>
      <c r="N371" s="99"/>
      <c r="O371" s="99"/>
      <c r="P371" s="99"/>
      <c r="Q371" s="99"/>
      <c r="R371" s="99"/>
    </row>
    <row r="372" spans="9:18" ht="15.75">
      <c r="I372" s="99"/>
      <c r="J372" s="99"/>
      <c r="K372" s="99"/>
      <c r="L372" s="99"/>
      <c r="M372" s="99"/>
      <c r="N372" s="99"/>
      <c r="O372" s="99"/>
      <c r="P372" s="99"/>
      <c r="Q372" s="99"/>
      <c r="R372" s="99"/>
    </row>
    <row r="373" spans="9:18" ht="15.75">
      <c r="I373" s="99"/>
      <c r="J373" s="99"/>
      <c r="K373" s="99"/>
      <c r="L373" s="99"/>
      <c r="M373" s="99"/>
      <c r="N373" s="99"/>
      <c r="O373" s="99"/>
      <c r="P373" s="99"/>
      <c r="Q373" s="99"/>
      <c r="R373" s="99"/>
    </row>
    <row r="374" spans="9:18" ht="15.75">
      <c r="I374" s="99"/>
      <c r="J374" s="99"/>
      <c r="K374" s="99"/>
      <c r="L374" s="99"/>
      <c r="M374" s="99"/>
      <c r="N374" s="99"/>
      <c r="O374" s="99"/>
      <c r="P374" s="99"/>
      <c r="Q374" s="99"/>
      <c r="R374" s="99"/>
    </row>
    <row r="375" spans="9:18" ht="15.75">
      <c r="I375" s="99"/>
      <c r="J375" s="99"/>
      <c r="K375" s="99"/>
      <c r="L375" s="99"/>
      <c r="M375" s="99"/>
      <c r="N375" s="99"/>
      <c r="O375" s="99"/>
      <c r="P375" s="99"/>
      <c r="Q375" s="99"/>
      <c r="R375" s="99"/>
    </row>
    <row r="376" spans="9:18" ht="15.75">
      <c r="I376" s="99"/>
      <c r="J376" s="99"/>
      <c r="K376" s="99"/>
      <c r="L376" s="99"/>
      <c r="M376" s="99"/>
      <c r="N376" s="99"/>
      <c r="O376" s="99"/>
      <c r="P376" s="99"/>
      <c r="Q376" s="99"/>
      <c r="R376" s="99"/>
    </row>
    <row r="377" spans="9:18" ht="15.75">
      <c r="I377" s="99"/>
      <c r="J377" s="99"/>
      <c r="K377" s="99"/>
      <c r="L377" s="99"/>
      <c r="M377" s="99"/>
      <c r="N377" s="99"/>
      <c r="O377" s="99"/>
      <c r="P377" s="99"/>
      <c r="Q377" s="99"/>
      <c r="R377" s="99"/>
    </row>
    <row r="378" spans="9:18" ht="15.75">
      <c r="I378" s="99"/>
      <c r="J378" s="99"/>
      <c r="K378" s="99"/>
      <c r="L378" s="99"/>
      <c r="M378" s="99"/>
      <c r="N378" s="99"/>
      <c r="O378" s="99"/>
      <c r="P378" s="99"/>
      <c r="Q378" s="99"/>
      <c r="R378" s="99"/>
    </row>
    <row r="379" spans="9:18" ht="15.75">
      <c r="I379" s="99"/>
      <c r="J379" s="99"/>
      <c r="K379" s="99"/>
      <c r="L379" s="99"/>
      <c r="M379" s="99"/>
      <c r="N379" s="99"/>
      <c r="O379" s="99"/>
      <c r="P379" s="99"/>
      <c r="Q379" s="99"/>
      <c r="R379" s="99"/>
    </row>
    <row r="380" spans="9:18" ht="15.75">
      <c r="I380" s="99"/>
      <c r="J380" s="99"/>
      <c r="K380" s="99"/>
      <c r="L380" s="99"/>
      <c r="M380" s="99"/>
      <c r="N380" s="99"/>
      <c r="O380" s="99"/>
      <c r="P380" s="99"/>
      <c r="Q380" s="99"/>
      <c r="R380" s="99"/>
    </row>
    <row r="381" spans="9:18" ht="15.75">
      <c r="I381" s="99"/>
      <c r="J381" s="99"/>
      <c r="K381" s="99"/>
      <c r="L381" s="99"/>
      <c r="M381" s="99"/>
      <c r="N381" s="99"/>
      <c r="O381" s="99"/>
      <c r="P381" s="99"/>
      <c r="Q381" s="99"/>
      <c r="R381" s="99"/>
    </row>
    <row r="382" spans="9:18" ht="15.75">
      <c r="I382" s="99"/>
      <c r="J382" s="99"/>
      <c r="K382" s="99"/>
      <c r="L382" s="99"/>
      <c r="M382" s="99"/>
      <c r="N382" s="99"/>
      <c r="O382" s="99"/>
      <c r="P382" s="99"/>
      <c r="Q382" s="99"/>
      <c r="R382" s="99"/>
    </row>
    <row r="383" spans="9:18" ht="15.75">
      <c r="I383" s="99"/>
      <c r="J383" s="99"/>
      <c r="K383" s="99"/>
      <c r="L383" s="99"/>
      <c r="M383" s="99"/>
      <c r="N383" s="99"/>
      <c r="O383" s="99"/>
      <c r="P383" s="99"/>
      <c r="Q383" s="99"/>
      <c r="R383" s="99"/>
    </row>
    <row r="384" spans="9:18" ht="15.75">
      <c r="I384" s="99"/>
      <c r="J384" s="99"/>
      <c r="K384" s="99"/>
      <c r="L384" s="99"/>
      <c r="M384" s="99"/>
      <c r="N384" s="99"/>
      <c r="O384" s="99"/>
      <c r="P384" s="99"/>
      <c r="Q384" s="99"/>
      <c r="R384" s="99"/>
    </row>
    <row r="385" spans="9:18" ht="15.75">
      <c r="I385" s="99"/>
      <c r="J385" s="99"/>
      <c r="K385" s="99"/>
      <c r="L385" s="99"/>
      <c r="M385" s="99"/>
      <c r="N385" s="99"/>
      <c r="O385" s="99"/>
      <c r="P385" s="99"/>
      <c r="Q385" s="99"/>
      <c r="R385" s="99"/>
    </row>
    <row r="386" spans="9:18" ht="15.75">
      <c r="I386" s="99"/>
      <c r="J386" s="99"/>
      <c r="K386" s="99"/>
      <c r="L386" s="99"/>
      <c r="M386" s="99"/>
      <c r="N386" s="99"/>
      <c r="O386" s="99"/>
      <c r="P386" s="99"/>
      <c r="Q386" s="99"/>
      <c r="R386" s="99"/>
    </row>
    <row r="387" spans="9:18" ht="15.75">
      <c r="I387" s="99"/>
      <c r="J387" s="99"/>
      <c r="K387" s="99"/>
      <c r="L387" s="99"/>
      <c r="M387" s="99"/>
      <c r="N387" s="99"/>
      <c r="O387" s="99"/>
      <c r="P387" s="99"/>
      <c r="Q387" s="99"/>
      <c r="R387" s="99"/>
    </row>
    <row r="388" spans="9:18" ht="15.75">
      <c r="I388" s="99"/>
      <c r="J388" s="99"/>
      <c r="K388" s="99"/>
      <c r="L388" s="99"/>
      <c r="M388" s="99"/>
      <c r="N388" s="99"/>
      <c r="O388" s="99"/>
      <c r="P388" s="99"/>
      <c r="Q388" s="99"/>
      <c r="R388" s="99"/>
    </row>
    <row r="389" spans="9:18" ht="15.75">
      <c r="I389" s="99"/>
      <c r="J389" s="99"/>
      <c r="K389" s="99"/>
      <c r="L389" s="99"/>
      <c r="M389" s="99"/>
      <c r="N389" s="99"/>
      <c r="O389" s="99"/>
      <c r="P389" s="99"/>
      <c r="Q389" s="99"/>
      <c r="R389" s="99"/>
    </row>
    <row r="390" spans="9:18" ht="15.75">
      <c r="I390" s="99"/>
      <c r="J390" s="99"/>
      <c r="K390" s="99"/>
      <c r="L390" s="99"/>
      <c r="M390" s="99"/>
      <c r="N390" s="99"/>
      <c r="O390" s="99"/>
      <c r="P390" s="99"/>
      <c r="Q390" s="99"/>
      <c r="R390" s="99"/>
    </row>
    <row r="391" spans="9:18" ht="15.75">
      <c r="I391" s="99"/>
      <c r="J391" s="99"/>
      <c r="K391" s="99"/>
      <c r="L391" s="99"/>
      <c r="M391" s="99"/>
      <c r="N391" s="99"/>
      <c r="O391" s="99"/>
      <c r="P391" s="99"/>
      <c r="Q391" s="99"/>
      <c r="R391" s="99"/>
    </row>
    <row r="392" spans="9:18" ht="15.75">
      <c r="I392" s="99"/>
      <c r="J392" s="99"/>
      <c r="K392" s="99"/>
      <c r="L392" s="99"/>
      <c r="M392" s="99"/>
      <c r="N392" s="99"/>
      <c r="O392" s="99"/>
      <c r="P392" s="99"/>
      <c r="Q392" s="99"/>
      <c r="R392" s="99"/>
    </row>
    <row r="393" spans="9:18" ht="15.75">
      <c r="I393" s="99"/>
      <c r="J393" s="99"/>
      <c r="K393" s="99"/>
      <c r="L393" s="99"/>
      <c r="M393" s="99"/>
      <c r="N393" s="99"/>
      <c r="O393" s="99"/>
      <c r="P393" s="99"/>
      <c r="Q393" s="99"/>
      <c r="R393" s="99"/>
    </row>
    <row r="394" spans="9:18" ht="15.75">
      <c r="I394" s="99"/>
      <c r="J394" s="99"/>
      <c r="K394" s="99"/>
      <c r="L394" s="99"/>
      <c r="M394" s="99"/>
      <c r="N394" s="99"/>
      <c r="O394" s="99"/>
      <c r="P394" s="99"/>
      <c r="Q394" s="99"/>
      <c r="R394" s="99"/>
    </row>
    <row r="395" spans="9:18" ht="15.75">
      <c r="I395" s="99"/>
      <c r="J395" s="99"/>
      <c r="K395" s="99"/>
      <c r="L395" s="99"/>
      <c r="M395" s="99"/>
      <c r="N395" s="99"/>
      <c r="O395" s="99"/>
      <c r="P395" s="99"/>
      <c r="Q395" s="99"/>
      <c r="R395" s="99"/>
    </row>
    <row r="396" spans="9:18" ht="15.75">
      <c r="I396" s="99"/>
      <c r="J396" s="99"/>
      <c r="K396" s="99"/>
      <c r="L396" s="99"/>
      <c r="M396" s="99"/>
      <c r="N396" s="99"/>
      <c r="O396" s="99"/>
      <c r="P396" s="99"/>
      <c r="Q396" s="99"/>
      <c r="R396" s="99"/>
    </row>
    <row r="397" spans="9:18" ht="15.75">
      <c r="I397" s="99"/>
      <c r="J397" s="99"/>
      <c r="K397" s="99"/>
      <c r="L397" s="99"/>
      <c r="M397" s="99"/>
      <c r="N397" s="99"/>
      <c r="O397" s="99"/>
      <c r="P397" s="99"/>
      <c r="Q397" s="99"/>
      <c r="R397" s="99"/>
    </row>
  </sheetData>
  <sheetProtection/>
  <autoFilter ref="A25:AB68"/>
  <mergeCells count="17">
    <mergeCell ref="O5:R8"/>
    <mergeCell ref="Q1:R1"/>
    <mergeCell ref="B22:B24"/>
    <mergeCell ref="C22:C24"/>
    <mergeCell ref="B10:R10"/>
    <mergeCell ref="B11:R11"/>
    <mergeCell ref="D18:L18"/>
    <mergeCell ref="G22:G24"/>
    <mergeCell ref="K22:N22"/>
    <mergeCell ref="B12:R12"/>
    <mergeCell ref="D22:D23"/>
    <mergeCell ref="E22:E23"/>
    <mergeCell ref="F22:F24"/>
    <mergeCell ref="O22:R22"/>
    <mergeCell ref="H22:H23"/>
    <mergeCell ref="I22:I23"/>
    <mergeCell ref="J22:J24"/>
  </mergeCells>
  <printOptions/>
  <pageMargins left="0.31496062992125984" right="0.3937007874015748" top="0.31496062992125984" bottom="0.35433070866141736" header="0.2362204724409449" footer="0.2362204724409449"/>
  <pageSetup fitToHeight="17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245"/>
  <sheetViews>
    <sheetView view="pageBreakPreview" zoomScale="75" zoomScaleNormal="70" zoomScaleSheetLayoutView="75" zoomScalePageLayoutView="0" workbookViewId="0" topLeftCell="A1">
      <selection activeCell="Z32" sqref="Z32"/>
    </sheetView>
  </sheetViews>
  <sheetFormatPr defaultColWidth="9.00390625" defaultRowHeight="15.75"/>
  <cols>
    <col min="1" max="1" width="4.75390625" style="83" customWidth="1"/>
    <col min="2" max="2" width="7.50390625" style="158" customWidth="1"/>
    <col min="3" max="3" width="50.75390625" style="159" customWidth="1"/>
    <col min="4" max="4" width="10.625" style="147" customWidth="1"/>
    <col min="5" max="5" width="10.00390625" style="147" customWidth="1"/>
    <col min="6" max="6" width="10.625" style="147" customWidth="1"/>
    <col min="7" max="7" width="11.625" style="147" customWidth="1"/>
    <col min="8" max="8" width="9.125" style="147" customWidth="1"/>
    <col min="9" max="9" width="9.00390625" style="147" customWidth="1"/>
    <col min="10" max="10" width="6.75390625" style="159" customWidth="1"/>
    <col min="11" max="11" width="8.75390625" style="160" customWidth="1"/>
    <col min="12" max="12" width="9.50390625" style="147" customWidth="1"/>
    <col min="13" max="13" width="10.625" style="147" customWidth="1"/>
    <col min="14" max="14" width="9.75390625" style="147" customWidth="1"/>
    <col min="15" max="15" width="8.75390625" style="147" customWidth="1"/>
    <col min="16" max="16" width="9.25390625" style="161" customWidth="1"/>
    <col min="17" max="17" width="13.375" style="161" customWidth="1"/>
    <col min="18" max="18" width="11.75390625" style="161" customWidth="1"/>
    <col min="19" max="24" width="10.625" style="161" customWidth="1"/>
    <col min="25" max="25" width="7.75390625" style="161" customWidth="1"/>
    <col min="26" max="26" width="10.625" style="161" customWidth="1"/>
    <col min="27" max="27" width="7.625" style="161" customWidth="1"/>
    <col min="28" max="28" width="10.25390625" style="161" customWidth="1"/>
    <col min="29" max="29" width="15.50390625" style="162" hidden="1" customWidth="1"/>
    <col min="30" max="30" width="14.50390625" style="161" hidden="1" customWidth="1"/>
    <col min="31" max="31" width="22.00390625" style="147" hidden="1" customWidth="1"/>
    <col min="32" max="42" width="11.50390625" style="163" hidden="1" customWidth="1"/>
    <col min="43" max="43" width="28.50390625" style="163" hidden="1" customWidth="1"/>
    <col min="44" max="54" width="0" style="83" hidden="1" customWidth="1"/>
    <col min="55" max="60" width="9.00390625" style="147" customWidth="1"/>
    <col min="61" max="16384" width="9.00390625" style="83" customWidth="1"/>
  </cols>
  <sheetData>
    <row r="1" spans="27:28" ht="22.5">
      <c r="AA1" s="592" t="s">
        <v>355</v>
      </c>
      <c r="AB1" s="592"/>
    </row>
    <row r="2" spans="3:27" s="57" customFormat="1" ht="20.25">
      <c r="C2" s="54"/>
      <c r="D2" s="7"/>
      <c r="X2" s="56"/>
      <c r="Y2" s="56"/>
      <c r="Z2" s="1" t="s">
        <v>220</v>
      </c>
      <c r="AA2" s="58"/>
    </row>
    <row r="3" spans="3:27" s="57" customFormat="1" ht="10.5" customHeight="1">
      <c r="C3" s="54"/>
      <c r="D3" s="7"/>
      <c r="X3" s="59"/>
      <c r="Y3" s="59"/>
      <c r="Z3" s="60"/>
      <c r="AA3" s="61"/>
    </row>
    <row r="4" spans="3:27" s="57" customFormat="1" ht="58.5" customHeight="1">
      <c r="C4" s="54"/>
      <c r="D4" s="7"/>
      <c r="T4" s="62"/>
      <c r="U4" s="62"/>
      <c r="V4" s="62"/>
      <c r="W4" s="555" t="str">
        <f>ФСТ!W3</f>
        <v>Министр энергетики Московской области 
____________ Л.В. Неганов
«____»_____________2014  г.
</v>
      </c>
      <c r="X4" s="555"/>
      <c r="Y4" s="555"/>
      <c r="Z4" s="555"/>
      <c r="AA4" s="555"/>
    </row>
    <row r="5" spans="3:27" s="57" customFormat="1" ht="15.75">
      <c r="C5" s="54"/>
      <c r="D5" s="7"/>
      <c r="W5" s="555"/>
      <c r="X5" s="555"/>
      <c r="Y5" s="555"/>
      <c r="Z5" s="555"/>
      <c r="AA5" s="555"/>
    </row>
    <row r="6" spans="3:27" s="57" customFormat="1" ht="20.25" customHeight="1">
      <c r="C6" s="54"/>
      <c r="D6" s="7"/>
      <c r="W6" s="555"/>
      <c r="X6" s="555"/>
      <c r="Y6" s="555"/>
      <c r="Z6" s="555"/>
      <c r="AA6" s="555"/>
    </row>
    <row r="7" spans="3:27" s="57" customFormat="1" ht="20.25">
      <c r="C7" s="54"/>
      <c r="D7" s="7"/>
      <c r="X7" s="55"/>
      <c r="Y7" s="55"/>
      <c r="Z7" s="65"/>
      <c r="AA7" s="66"/>
    </row>
    <row r="8" spans="2:60" ht="20.25">
      <c r="B8" s="83"/>
      <c r="C8" s="146"/>
      <c r="D8" s="83"/>
      <c r="E8" s="83"/>
      <c r="F8" s="83"/>
      <c r="G8" s="83"/>
      <c r="H8" s="83"/>
      <c r="I8" s="83"/>
      <c r="J8" s="147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148"/>
      <c r="Y8" s="565"/>
      <c r="Z8" s="565"/>
      <c r="AA8" s="565"/>
      <c r="AB8" s="565"/>
      <c r="AC8" s="150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BC8" s="83"/>
      <c r="BD8" s="83"/>
      <c r="BE8" s="83"/>
      <c r="BF8" s="83"/>
      <c r="BG8" s="83"/>
      <c r="BH8" s="83"/>
    </row>
    <row r="9" spans="2:60" ht="20.25">
      <c r="B9" s="83"/>
      <c r="C9" s="146"/>
      <c r="D9" s="83"/>
      <c r="E9" s="83"/>
      <c r="F9" s="83"/>
      <c r="G9" s="83"/>
      <c r="H9" s="83"/>
      <c r="I9" s="83"/>
      <c r="J9" s="147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148"/>
      <c r="Y9" s="148"/>
      <c r="Z9" s="556"/>
      <c r="AA9" s="556"/>
      <c r="AB9" s="149"/>
      <c r="AC9" s="150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BC9" s="83"/>
      <c r="BD9" s="83"/>
      <c r="BE9" s="83"/>
      <c r="BF9" s="83"/>
      <c r="BG9" s="83"/>
      <c r="BH9" s="83"/>
    </row>
    <row r="10" spans="2:60" ht="20.25">
      <c r="B10" s="83"/>
      <c r="C10" s="146"/>
      <c r="D10" s="83"/>
      <c r="E10" s="83"/>
      <c r="F10" s="83"/>
      <c r="G10" s="83"/>
      <c r="H10" s="83"/>
      <c r="I10" s="83"/>
      <c r="J10" s="147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148"/>
      <c r="Y10" s="148"/>
      <c r="Z10" s="1"/>
      <c r="AA10" s="2"/>
      <c r="AB10" s="15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BC10" s="83"/>
      <c r="BD10" s="83"/>
      <c r="BE10" s="83"/>
      <c r="BF10" s="83"/>
      <c r="BG10" s="83"/>
      <c r="BH10" s="83"/>
    </row>
    <row r="11" spans="2:60" ht="20.25" hidden="1">
      <c r="B11" s="83"/>
      <c r="C11" s="146"/>
      <c r="D11" s="83"/>
      <c r="E11" s="83"/>
      <c r="F11" s="83"/>
      <c r="G11" s="83"/>
      <c r="H11" s="83"/>
      <c r="I11" s="83"/>
      <c r="J11" s="147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148"/>
      <c r="Y11" s="148"/>
      <c r="Z11" s="1"/>
      <c r="AA11" s="2"/>
      <c r="AB11" s="15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BC11" s="83"/>
      <c r="BD11" s="83"/>
      <c r="BE11" s="83"/>
      <c r="BF11" s="83"/>
      <c r="BG11" s="83"/>
      <c r="BH11" s="83"/>
    </row>
    <row r="12" spans="2:60" ht="20.25" hidden="1">
      <c r="B12" s="83"/>
      <c r="C12" s="146"/>
      <c r="D12" s="83"/>
      <c r="E12" s="83"/>
      <c r="F12" s="83"/>
      <c r="G12" s="83"/>
      <c r="H12" s="83"/>
      <c r="I12" s="83"/>
      <c r="J12" s="147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148"/>
      <c r="Y12" s="148"/>
      <c r="Z12" s="1"/>
      <c r="AA12" s="2"/>
      <c r="AB12" s="15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BC12" s="83"/>
      <c r="BD12" s="83"/>
      <c r="BE12" s="83"/>
      <c r="BF12" s="83"/>
      <c r="BG12" s="83"/>
      <c r="BH12" s="83"/>
    </row>
    <row r="13" spans="2:60" ht="20.25" hidden="1">
      <c r="B13" s="83"/>
      <c r="C13" s="146"/>
      <c r="D13" s="83"/>
      <c r="E13" s="83"/>
      <c r="F13" s="83"/>
      <c r="G13" s="83"/>
      <c r="H13" s="83"/>
      <c r="I13" s="83"/>
      <c r="J13" s="147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148"/>
      <c r="Y13" s="148"/>
      <c r="Z13" s="1"/>
      <c r="AA13" s="2"/>
      <c r="AB13" s="15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BC13" s="83"/>
      <c r="BD13" s="83"/>
      <c r="BE13" s="83"/>
      <c r="BF13" s="83"/>
      <c r="BG13" s="83"/>
      <c r="BH13" s="83"/>
    </row>
    <row r="14" spans="2:60" ht="20.25" hidden="1">
      <c r="B14" s="83"/>
      <c r="C14" s="146"/>
      <c r="D14" s="83"/>
      <c r="E14" s="83"/>
      <c r="F14" s="83"/>
      <c r="G14" s="83"/>
      <c r="H14" s="83"/>
      <c r="I14" s="83"/>
      <c r="J14" s="147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148"/>
      <c r="Y14" s="148"/>
      <c r="Z14" s="1"/>
      <c r="AA14" s="2"/>
      <c r="AB14" s="15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BC14" s="83"/>
      <c r="BD14" s="83"/>
      <c r="BE14" s="83"/>
      <c r="BF14" s="83"/>
      <c r="BG14" s="83"/>
      <c r="BH14" s="83"/>
    </row>
    <row r="15" spans="2:60" ht="20.25" hidden="1">
      <c r="B15" s="83"/>
      <c r="C15" s="146"/>
      <c r="D15" s="83"/>
      <c r="E15" s="83"/>
      <c r="F15" s="83"/>
      <c r="G15" s="83"/>
      <c r="H15" s="83"/>
      <c r="I15" s="83"/>
      <c r="J15" s="147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148"/>
      <c r="Y15" s="148"/>
      <c r="Z15" s="1"/>
      <c r="AA15" s="2"/>
      <c r="AB15" s="15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BC15" s="83"/>
      <c r="BD15" s="83"/>
      <c r="BE15" s="83"/>
      <c r="BF15" s="83"/>
      <c r="BG15" s="83"/>
      <c r="BH15" s="83"/>
    </row>
    <row r="16" spans="2:60" ht="20.25" hidden="1">
      <c r="B16" s="83"/>
      <c r="C16" s="146"/>
      <c r="D16" s="83"/>
      <c r="E16" s="83"/>
      <c r="F16" s="83"/>
      <c r="G16" s="83"/>
      <c r="H16" s="83"/>
      <c r="I16" s="83"/>
      <c r="J16" s="147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148"/>
      <c r="Y16" s="148"/>
      <c r="Z16" s="1"/>
      <c r="AA16" s="2"/>
      <c r="AB16" s="15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BC16" s="83"/>
      <c r="BD16" s="83"/>
      <c r="BE16" s="83"/>
      <c r="BF16" s="83"/>
      <c r="BG16" s="83"/>
      <c r="BH16" s="83"/>
    </row>
    <row r="17" spans="2:60" ht="20.25" hidden="1">
      <c r="B17" s="83"/>
      <c r="C17" s="146"/>
      <c r="D17" s="83"/>
      <c r="E17" s="83"/>
      <c r="F17" s="83"/>
      <c r="G17" s="83"/>
      <c r="H17" s="83"/>
      <c r="I17" s="83"/>
      <c r="J17" s="147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148"/>
      <c r="Y17" s="148"/>
      <c r="Z17" s="1"/>
      <c r="AA17" s="2"/>
      <c r="AB17" s="15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BC17" s="83"/>
      <c r="BD17" s="83"/>
      <c r="BE17" s="83"/>
      <c r="BF17" s="83"/>
      <c r="BG17" s="83"/>
      <c r="BH17" s="83"/>
    </row>
    <row r="18" spans="2:60" ht="20.25" hidden="1">
      <c r="B18" s="83"/>
      <c r="C18" s="146"/>
      <c r="D18" s="83"/>
      <c r="E18" s="83"/>
      <c r="F18" s="83"/>
      <c r="G18" s="83"/>
      <c r="H18" s="83"/>
      <c r="I18" s="83"/>
      <c r="J18" s="147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148"/>
      <c r="Y18" s="148"/>
      <c r="Z18" s="1"/>
      <c r="AA18" s="2"/>
      <c r="AB18" s="15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BC18" s="83"/>
      <c r="BD18" s="83"/>
      <c r="BE18" s="83"/>
      <c r="BF18" s="83"/>
      <c r="BG18" s="83"/>
      <c r="BH18" s="83"/>
    </row>
    <row r="19" spans="2:60" ht="20.25" hidden="1">
      <c r="B19" s="83"/>
      <c r="C19" s="146"/>
      <c r="D19" s="83"/>
      <c r="E19" s="83"/>
      <c r="F19" s="83"/>
      <c r="G19" s="83"/>
      <c r="H19" s="83"/>
      <c r="I19" s="83"/>
      <c r="J19" s="147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148"/>
      <c r="Y19" s="148"/>
      <c r="Z19" s="1"/>
      <c r="AA19" s="2"/>
      <c r="AB19" s="15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BC19" s="83"/>
      <c r="BD19" s="83"/>
      <c r="BE19" s="83"/>
      <c r="BF19" s="83"/>
      <c r="BG19" s="83"/>
      <c r="BH19" s="83"/>
    </row>
    <row r="20" spans="2:60" ht="20.25">
      <c r="B20" s="83"/>
      <c r="C20" s="146"/>
      <c r="D20" s="83"/>
      <c r="E20" s="83"/>
      <c r="F20" s="83"/>
      <c r="G20" s="83"/>
      <c r="H20" s="83"/>
      <c r="I20" s="83"/>
      <c r="J20" s="147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148"/>
      <c r="Y20" s="148"/>
      <c r="Z20" s="1"/>
      <c r="AA20" s="2"/>
      <c r="AB20" s="15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BC20" s="83"/>
      <c r="BD20" s="83"/>
      <c r="BE20" s="83"/>
      <c r="BF20" s="83"/>
      <c r="BG20" s="83"/>
      <c r="BH20" s="83"/>
    </row>
    <row r="21" spans="2:60" ht="20.25">
      <c r="B21" s="83"/>
      <c r="C21" s="565" t="s">
        <v>399</v>
      </c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6"/>
      <c r="Q21" s="566"/>
      <c r="R21" s="566"/>
      <c r="S21" s="566"/>
      <c r="T21" s="566"/>
      <c r="U21" s="83"/>
      <c r="V21" s="83"/>
      <c r="W21" s="83"/>
      <c r="X21" s="148"/>
      <c r="Y21" s="148"/>
      <c r="Z21" s="1"/>
      <c r="AA21" s="2"/>
      <c r="AB21" s="57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BC21" s="83"/>
      <c r="BD21" s="83"/>
      <c r="BE21" s="83"/>
      <c r="BF21" s="83"/>
      <c r="BG21" s="83"/>
      <c r="BH21" s="83"/>
    </row>
    <row r="22" spans="2:60" ht="20.25">
      <c r="B22" s="83"/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6"/>
      <c r="Q22" s="566"/>
      <c r="R22" s="566"/>
      <c r="S22" s="566"/>
      <c r="T22" s="566"/>
      <c r="U22" s="83"/>
      <c r="V22" s="83"/>
      <c r="W22" s="83"/>
      <c r="X22" s="148"/>
      <c r="Y22" s="148"/>
      <c r="Z22" s="1"/>
      <c r="AA22" s="2"/>
      <c r="AB22" s="57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BC22" s="83"/>
      <c r="BD22" s="83"/>
      <c r="BE22" s="83"/>
      <c r="BF22" s="83"/>
      <c r="BG22" s="83"/>
      <c r="BH22" s="83"/>
    </row>
    <row r="23" spans="2:60" ht="21" thickBot="1">
      <c r="B23" s="83"/>
      <c r="C23" s="146"/>
      <c r="D23" s="83"/>
      <c r="E23" s="83"/>
      <c r="F23" s="83"/>
      <c r="G23" s="83"/>
      <c r="H23" s="83"/>
      <c r="I23" s="83"/>
      <c r="J23" s="147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148"/>
      <c r="Y23" s="148"/>
      <c r="Z23" s="1"/>
      <c r="AA23" s="2"/>
      <c r="AB23" s="3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BC23" s="83"/>
      <c r="BD23" s="83"/>
      <c r="BE23" s="83"/>
      <c r="BF23" s="83"/>
      <c r="BG23" s="83"/>
      <c r="BH23" s="83"/>
    </row>
    <row r="24" spans="2:60" s="153" customFormat="1" ht="28.5" customHeight="1" thickBot="1">
      <c r="B24" s="584" t="s">
        <v>24</v>
      </c>
      <c r="C24" s="587" t="s">
        <v>246</v>
      </c>
      <c r="D24" s="590" t="s">
        <v>0</v>
      </c>
      <c r="E24" s="578"/>
      <c r="F24" s="578"/>
      <c r="G24" s="578"/>
      <c r="H24" s="578"/>
      <c r="I24" s="578"/>
      <c r="J24" s="578"/>
      <c r="K24" s="578"/>
      <c r="L24" s="578"/>
      <c r="M24" s="579"/>
      <c r="N24" s="567" t="s">
        <v>192</v>
      </c>
      <c r="O24" s="568"/>
      <c r="P24" s="568"/>
      <c r="Q24" s="568"/>
      <c r="R24" s="569"/>
      <c r="S24" s="573" t="s">
        <v>0</v>
      </c>
      <c r="T24" s="574"/>
      <c r="U24" s="574"/>
      <c r="V24" s="574"/>
      <c r="W24" s="575"/>
      <c r="X24" s="575"/>
      <c r="Y24" s="575"/>
      <c r="Z24" s="575"/>
      <c r="AA24" s="575"/>
      <c r="AB24" s="576"/>
      <c r="AC24" s="583" t="s">
        <v>212</v>
      </c>
      <c r="AD24" s="583"/>
      <c r="AE24" s="583"/>
      <c r="AF24" s="583" t="s">
        <v>213</v>
      </c>
      <c r="AG24" s="82" t="s">
        <v>186</v>
      </c>
      <c r="AH24" s="82" t="s">
        <v>186</v>
      </c>
      <c r="AI24" s="82" t="s">
        <v>186</v>
      </c>
      <c r="AJ24" s="82" t="s">
        <v>1</v>
      </c>
      <c r="AK24" s="82" t="s">
        <v>1</v>
      </c>
      <c r="AL24" s="82"/>
      <c r="AM24" s="82"/>
      <c r="AN24" s="583"/>
      <c r="AO24" s="82"/>
      <c r="AP24" s="583"/>
      <c r="AQ24" s="583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2:60" s="153" customFormat="1" ht="16.5" customHeight="1" thickBot="1">
      <c r="B25" s="585"/>
      <c r="C25" s="588"/>
      <c r="D25" s="577" t="s">
        <v>193</v>
      </c>
      <c r="E25" s="578"/>
      <c r="F25" s="578"/>
      <c r="G25" s="578"/>
      <c r="H25" s="578" t="s">
        <v>194</v>
      </c>
      <c r="I25" s="578"/>
      <c r="J25" s="578"/>
      <c r="K25" s="578"/>
      <c r="L25" s="579"/>
      <c r="M25" s="581" t="s">
        <v>2</v>
      </c>
      <c r="N25" s="570"/>
      <c r="O25" s="571"/>
      <c r="P25" s="571"/>
      <c r="Q25" s="571"/>
      <c r="R25" s="572"/>
      <c r="S25" s="577" t="s">
        <v>193</v>
      </c>
      <c r="T25" s="578"/>
      <c r="U25" s="578"/>
      <c r="V25" s="579"/>
      <c r="W25" s="577" t="s">
        <v>194</v>
      </c>
      <c r="X25" s="578"/>
      <c r="Y25" s="578"/>
      <c r="Z25" s="578"/>
      <c r="AA25" s="580"/>
      <c r="AB25" s="581" t="s">
        <v>2</v>
      </c>
      <c r="AC25" s="583" t="s">
        <v>3</v>
      </c>
      <c r="AD25" s="583" t="s">
        <v>4</v>
      </c>
      <c r="AE25" s="583" t="s">
        <v>5</v>
      </c>
      <c r="AF25" s="583"/>
      <c r="AG25" s="82"/>
      <c r="AH25" s="82"/>
      <c r="AI25" s="82"/>
      <c r="AJ25" s="583" t="s">
        <v>6</v>
      </c>
      <c r="AK25" s="583" t="s">
        <v>7</v>
      </c>
      <c r="AL25" s="82"/>
      <c r="AM25" s="82"/>
      <c r="AN25" s="583"/>
      <c r="AO25" s="82"/>
      <c r="AP25" s="583"/>
      <c r="AQ25" s="583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2:60" s="153" customFormat="1" ht="95.25" thickBot="1">
      <c r="B26" s="586"/>
      <c r="C26" s="589"/>
      <c r="D26" s="215" t="s">
        <v>195</v>
      </c>
      <c r="E26" s="216" t="s">
        <v>196</v>
      </c>
      <c r="F26" s="215" t="s">
        <v>197</v>
      </c>
      <c r="G26" s="216" t="s">
        <v>198</v>
      </c>
      <c r="H26" s="215" t="s">
        <v>199</v>
      </c>
      <c r="I26" s="216" t="s">
        <v>196</v>
      </c>
      <c r="J26" s="215" t="s">
        <v>200</v>
      </c>
      <c r="K26" s="216" t="s">
        <v>201</v>
      </c>
      <c r="L26" s="215" t="s">
        <v>202</v>
      </c>
      <c r="M26" s="591"/>
      <c r="N26" s="223" t="s">
        <v>203</v>
      </c>
      <c r="O26" s="224" t="s">
        <v>204</v>
      </c>
      <c r="P26" s="223" t="s">
        <v>205</v>
      </c>
      <c r="Q26" s="224" t="s">
        <v>206</v>
      </c>
      <c r="R26" s="225" t="s">
        <v>207</v>
      </c>
      <c r="S26" s="219" t="s">
        <v>195</v>
      </c>
      <c r="T26" s="215" t="s">
        <v>196</v>
      </c>
      <c r="U26" s="221" t="s">
        <v>197</v>
      </c>
      <c r="V26" s="215" t="s">
        <v>198</v>
      </c>
      <c r="W26" s="222" t="s">
        <v>199</v>
      </c>
      <c r="X26" s="218" t="s">
        <v>196</v>
      </c>
      <c r="Y26" s="222" t="s">
        <v>200</v>
      </c>
      <c r="Z26" s="218" t="s">
        <v>201</v>
      </c>
      <c r="AA26" s="222" t="s">
        <v>202</v>
      </c>
      <c r="AB26" s="582"/>
      <c r="AC26" s="583"/>
      <c r="AD26" s="583"/>
      <c r="AE26" s="583"/>
      <c r="AF26" s="583"/>
      <c r="AG26" s="82" t="s">
        <v>8</v>
      </c>
      <c r="AH26" s="82" t="s">
        <v>9</v>
      </c>
      <c r="AI26" s="82" t="s">
        <v>10</v>
      </c>
      <c r="AJ26" s="583"/>
      <c r="AK26" s="583"/>
      <c r="AL26" s="82" t="s">
        <v>11</v>
      </c>
      <c r="AM26" s="82" t="s">
        <v>12</v>
      </c>
      <c r="AN26" s="583"/>
      <c r="AO26" s="82"/>
      <c r="AP26" s="583"/>
      <c r="AQ26" s="583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</row>
    <row r="27" spans="2:60" s="153" customFormat="1" ht="15.75" customHeight="1" thickBot="1">
      <c r="B27" s="143">
        <v>1</v>
      </c>
      <c r="C27" s="143">
        <v>2</v>
      </c>
      <c r="D27" s="143">
        <v>3</v>
      </c>
      <c r="E27" s="217">
        <v>4</v>
      </c>
      <c r="F27" s="143">
        <v>5</v>
      </c>
      <c r="G27" s="217">
        <v>6</v>
      </c>
      <c r="H27" s="143">
        <v>7</v>
      </c>
      <c r="I27" s="217">
        <v>8</v>
      </c>
      <c r="J27" s="143">
        <v>9</v>
      </c>
      <c r="K27" s="217">
        <v>10</v>
      </c>
      <c r="L27" s="143">
        <v>11</v>
      </c>
      <c r="M27" s="143">
        <v>12</v>
      </c>
      <c r="N27" s="217">
        <v>13</v>
      </c>
      <c r="O27" s="143">
        <v>14</v>
      </c>
      <c r="P27" s="217">
        <v>15</v>
      </c>
      <c r="Q27" s="143">
        <v>16</v>
      </c>
      <c r="R27" s="214">
        <v>17</v>
      </c>
      <c r="S27" s="220">
        <v>18</v>
      </c>
      <c r="T27" s="143">
        <v>19</v>
      </c>
      <c r="U27" s="217">
        <v>20</v>
      </c>
      <c r="V27" s="143">
        <v>21</v>
      </c>
      <c r="W27" s="220">
        <v>22</v>
      </c>
      <c r="X27" s="143">
        <v>23</v>
      </c>
      <c r="Y27" s="217">
        <v>24</v>
      </c>
      <c r="Z27" s="143">
        <v>25</v>
      </c>
      <c r="AA27" s="217">
        <v>26</v>
      </c>
      <c r="AB27" s="143">
        <v>27</v>
      </c>
      <c r="AC27" s="154">
        <v>17.2</v>
      </c>
      <c r="AD27" s="154">
        <v>17.6</v>
      </c>
      <c r="AE27" s="154">
        <v>18</v>
      </c>
      <c r="AF27" s="154">
        <v>18.4</v>
      </c>
      <c r="AG27" s="154">
        <v>18.8</v>
      </c>
      <c r="AH27" s="154">
        <v>19.2</v>
      </c>
      <c r="AI27" s="154">
        <v>19.6</v>
      </c>
      <c r="AJ27" s="154">
        <v>20</v>
      </c>
      <c r="AK27" s="154">
        <v>20.4</v>
      </c>
      <c r="AL27" s="154">
        <v>20.8</v>
      </c>
      <c r="AM27" s="154">
        <v>21.2</v>
      </c>
      <c r="AN27" s="154">
        <v>21.6</v>
      </c>
      <c r="AO27" s="154">
        <v>22</v>
      </c>
      <c r="AP27" s="154">
        <v>22.4</v>
      </c>
      <c r="AQ27" s="154">
        <v>22.8</v>
      </c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</row>
    <row r="28" spans="2:28" s="152" customFormat="1" ht="15.75">
      <c r="B28" s="68"/>
      <c r="C28" s="69" t="s">
        <v>244</v>
      </c>
      <c r="D28" s="69"/>
      <c r="E28" s="69"/>
      <c r="F28" s="69"/>
      <c r="G28" s="69"/>
      <c r="H28" s="70"/>
      <c r="I28" s="205"/>
      <c r="J28" s="206"/>
      <c r="K28" s="205"/>
      <c r="L28" s="205"/>
      <c r="M28" s="205"/>
      <c r="N28" s="70">
        <f>N29+N51</f>
        <v>20.5674</v>
      </c>
      <c r="O28" s="70">
        <f>O29+O51</f>
        <v>1.6865267999999998</v>
      </c>
      <c r="P28" s="70">
        <f>P29+P51</f>
        <v>16.865268</v>
      </c>
      <c r="Q28" s="70">
        <f>Q29+Q51</f>
        <v>0.20567400000000002</v>
      </c>
      <c r="R28" s="70">
        <f>R29+R51</f>
        <v>1.8099311999999994</v>
      </c>
      <c r="S28" s="205"/>
      <c r="T28" s="205"/>
      <c r="U28" s="205"/>
      <c r="V28" s="205"/>
      <c r="W28" s="205"/>
      <c r="X28" s="205"/>
      <c r="Y28" s="205"/>
      <c r="Z28" s="205"/>
      <c r="AA28" s="205"/>
      <c r="AB28" s="207"/>
    </row>
    <row r="29" spans="2:28" s="152" customFormat="1" ht="15.75">
      <c r="B29" s="77">
        <v>1</v>
      </c>
      <c r="C29" s="96" t="s">
        <v>109</v>
      </c>
      <c r="D29" s="72"/>
      <c r="E29" s="72"/>
      <c r="F29" s="72"/>
      <c r="G29" s="72"/>
      <c r="H29" s="78"/>
      <c r="I29" s="169"/>
      <c r="J29" s="170"/>
      <c r="K29" s="169"/>
      <c r="L29" s="169"/>
      <c r="M29" s="169"/>
      <c r="N29" s="78">
        <f>N30</f>
        <v>20.5674</v>
      </c>
      <c r="O29" s="78">
        <f>O30</f>
        <v>1.6865267999999998</v>
      </c>
      <c r="P29" s="78">
        <f>P30</f>
        <v>16.865268</v>
      </c>
      <c r="Q29" s="78">
        <f>Q30</f>
        <v>0.20567400000000002</v>
      </c>
      <c r="R29" s="78">
        <f>R30</f>
        <v>1.8099311999999994</v>
      </c>
      <c r="S29" s="169"/>
      <c r="T29" s="169"/>
      <c r="U29" s="169"/>
      <c r="V29" s="169"/>
      <c r="W29" s="169"/>
      <c r="X29" s="169"/>
      <c r="Y29" s="169"/>
      <c r="Z29" s="169"/>
      <c r="AA29" s="169"/>
      <c r="AB29" s="208"/>
    </row>
    <row r="30" spans="2:28" s="152" customFormat="1" ht="15.75">
      <c r="B30" s="134" t="s">
        <v>26</v>
      </c>
      <c r="C30" s="96" t="s">
        <v>245</v>
      </c>
      <c r="D30" s="141"/>
      <c r="E30" s="171"/>
      <c r="F30" s="171"/>
      <c r="G30" s="171"/>
      <c r="H30" s="144"/>
      <c r="I30" s="169"/>
      <c r="J30" s="170"/>
      <c r="K30" s="169"/>
      <c r="L30" s="169"/>
      <c r="M30" s="169"/>
      <c r="N30" s="144">
        <f>SUM(N31:N50)</f>
        <v>20.5674</v>
      </c>
      <c r="O30" s="144">
        <f>SUM(O31:O50)</f>
        <v>1.6865267999999998</v>
      </c>
      <c r="P30" s="144">
        <f>SUM(P31:P50)</f>
        <v>16.865268</v>
      </c>
      <c r="Q30" s="144">
        <f>SUM(Q31:Q50)</f>
        <v>0.20567400000000002</v>
      </c>
      <c r="R30" s="144">
        <f>SUM(R31:R50)</f>
        <v>1.8099311999999994</v>
      </c>
      <c r="S30" s="169"/>
      <c r="T30" s="169"/>
      <c r="U30" s="169"/>
      <c r="V30" s="169"/>
      <c r="W30" s="169"/>
      <c r="X30" s="169"/>
      <c r="Y30" s="169"/>
      <c r="Z30" s="169"/>
      <c r="AA30" s="169"/>
      <c r="AB30" s="208"/>
    </row>
    <row r="31" spans="2:60" ht="15.75">
      <c r="B31" s="71">
        <f>'1.1'!B29</f>
        <v>1</v>
      </c>
      <c r="C31" s="137" t="str">
        <f>'1.1'!C29</f>
        <v>Реконструкция РП 7</v>
      </c>
      <c r="D31" s="172"/>
      <c r="E31" s="123"/>
      <c r="F31" s="123"/>
      <c r="G31" s="173"/>
      <c r="H31" s="124"/>
      <c r="I31" s="156"/>
      <c r="J31" s="157"/>
      <c r="K31" s="156"/>
      <c r="L31" s="156"/>
      <c r="M31" s="156"/>
      <c r="N31" s="124">
        <f>'1.1'!R29</f>
        <v>10.015471049400002</v>
      </c>
      <c r="O31" s="124">
        <f>P31*0.1</f>
        <v>0.8212686260508001</v>
      </c>
      <c r="P31" s="124">
        <f>N31*0.82</f>
        <v>8.212686260508</v>
      </c>
      <c r="Q31" s="124">
        <f>N31*0.01</f>
        <v>0.10015471049400003</v>
      </c>
      <c r="R31" s="124">
        <f>N31-O31-P31-Q31</f>
        <v>0.881361452347201</v>
      </c>
      <c r="S31" s="172">
        <v>2017</v>
      </c>
      <c r="T31" s="123">
        <v>25</v>
      </c>
      <c r="U31" s="123" t="s">
        <v>471</v>
      </c>
      <c r="V31" s="173">
        <v>3.2</v>
      </c>
      <c r="W31" s="124"/>
      <c r="X31" s="156"/>
      <c r="Y31" s="157"/>
      <c r="Z31" s="156"/>
      <c r="AA31" s="156"/>
      <c r="AB31" s="156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BC31" s="83"/>
      <c r="BD31" s="83"/>
      <c r="BE31" s="83"/>
      <c r="BF31" s="83"/>
      <c r="BG31" s="83"/>
      <c r="BH31" s="83"/>
    </row>
    <row r="32" spans="2:60" ht="15.75">
      <c r="B32" s="71">
        <f>'1.1'!B30</f>
        <v>2</v>
      </c>
      <c r="C32" s="137" t="str">
        <f>'1.1'!C30</f>
        <v>Реконструкция 2 КЛ 10 кВ от РП 7</v>
      </c>
      <c r="D32" s="172"/>
      <c r="E32" s="123"/>
      <c r="F32" s="123"/>
      <c r="G32" s="173"/>
      <c r="H32" s="172"/>
      <c r="I32" s="156"/>
      <c r="J32" s="157"/>
      <c r="K32" s="123"/>
      <c r="L32" s="156"/>
      <c r="M32" s="156"/>
      <c r="N32" s="124">
        <f>'1.1'!R30</f>
        <v>10.551928950599997</v>
      </c>
      <c r="O32" s="124">
        <f aca="true" t="shared" si="0" ref="O32:O50">P32*0.1</f>
        <v>0.8652581739491998</v>
      </c>
      <c r="P32" s="124">
        <f aca="true" t="shared" si="1" ref="P32:P50">N32*0.82</f>
        <v>8.652581739491998</v>
      </c>
      <c r="Q32" s="124">
        <f aca="true" t="shared" si="2" ref="Q32:Q50">N32*0.01</f>
        <v>0.10551928950599998</v>
      </c>
      <c r="R32" s="124">
        <f aca="true" t="shared" si="3" ref="R32:R50">N32-O32-P32-Q32</f>
        <v>0.9285697476527985</v>
      </c>
      <c r="S32" s="172"/>
      <c r="T32" s="123"/>
      <c r="U32" s="123"/>
      <c r="V32" s="173"/>
      <c r="W32" s="172">
        <v>2017</v>
      </c>
      <c r="X32" s="156">
        <v>20</v>
      </c>
      <c r="Y32" s="157"/>
      <c r="Z32" s="527" t="s">
        <v>470</v>
      </c>
      <c r="AA32" s="156">
        <v>0.8</v>
      </c>
      <c r="AB32" s="156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BC32" s="83"/>
      <c r="BD32" s="83"/>
      <c r="BE32" s="83"/>
      <c r="BF32" s="83"/>
      <c r="BG32" s="83"/>
      <c r="BH32" s="83"/>
    </row>
    <row r="33" spans="2:60" ht="15.75" hidden="1">
      <c r="B33" s="71">
        <f>'1.1'!B31</f>
        <v>0</v>
      </c>
      <c r="C33" s="137">
        <f>'1.1'!C31</f>
        <v>0</v>
      </c>
      <c r="D33" s="172"/>
      <c r="E33" s="123"/>
      <c r="F33" s="123"/>
      <c r="G33" s="173"/>
      <c r="H33" s="124"/>
      <c r="I33" s="156"/>
      <c r="J33" s="157"/>
      <c r="K33" s="156"/>
      <c r="L33" s="156"/>
      <c r="M33" s="156"/>
      <c r="N33" s="124">
        <f>'1.1'!R31</f>
        <v>0</v>
      </c>
      <c r="O33" s="124">
        <f t="shared" si="0"/>
        <v>0</v>
      </c>
      <c r="P33" s="124">
        <f t="shared" si="1"/>
        <v>0</v>
      </c>
      <c r="Q33" s="124">
        <f t="shared" si="2"/>
        <v>0</v>
      </c>
      <c r="R33" s="124">
        <f t="shared" si="3"/>
        <v>0</v>
      </c>
      <c r="S33" s="156"/>
      <c r="T33" s="156"/>
      <c r="U33" s="156"/>
      <c r="V33" s="156"/>
      <c r="W33" s="156"/>
      <c r="X33" s="156"/>
      <c r="Y33" s="156"/>
      <c r="Z33" s="156"/>
      <c r="AA33" s="156"/>
      <c r="AB33" s="209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BC33" s="83"/>
      <c r="BD33" s="83"/>
      <c r="BE33" s="83"/>
      <c r="BF33" s="83"/>
      <c r="BG33" s="83"/>
      <c r="BH33" s="83"/>
    </row>
    <row r="34" spans="2:60" ht="15.75" hidden="1">
      <c r="B34" s="71">
        <f>'1.1'!B32</f>
        <v>0</v>
      </c>
      <c r="C34" s="137">
        <f>'1.1'!C32</f>
        <v>0</v>
      </c>
      <c r="D34" s="172"/>
      <c r="E34" s="123"/>
      <c r="F34" s="123"/>
      <c r="G34" s="173"/>
      <c r="H34" s="124"/>
      <c r="I34" s="156"/>
      <c r="J34" s="157"/>
      <c r="K34" s="156"/>
      <c r="L34" s="156"/>
      <c r="M34" s="156"/>
      <c r="N34" s="124">
        <f>'1.1'!R32</f>
        <v>0</v>
      </c>
      <c r="O34" s="124">
        <f t="shared" si="0"/>
        <v>0</v>
      </c>
      <c r="P34" s="124">
        <f t="shared" si="1"/>
        <v>0</v>
      </c>
      <c r="Q34" s="124">
        <f t="shared" si="2"/>
        <v>0</v>
      </c>
      <c r="R34" s="124">
        <f t="shared" si="3"/>
        <v>0</v>
      </c>
      <c r="S34" s="156"/>
      <c r="T34" s="156"/>
      <c r="U34" s="156"/>
      <c r="V34" s="156"/>
      <c r="W34" s="156"/>
      <c r="X34" s="156"/>
      <c r="Y34" s="156"/>
      <c r="Z34" s="156"/>
      <c r="AA34" s="156"/>
      <c r="AB34" s="209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BC34" s="83"/>
      <c r="BD34" s="83"/>
      <c r="BE34" s="83"/>
      <c r="BF34" s="83"/>
      <c r="BG34" s="83"/>
      <c r="BH34" s="83"/>
    </row>
    <row r="35" spans="2:60" ht="15.75" hidden="1">
      <c r="B35" s="71">
        <f>'1.1'!B33</f>
        <v>0</v>
      </c>
      <c r="C35" s="137">
        <f>'1.1'!C33</f>
        <v>0</v>
      </c>
      <c r="D35" s="172"/>
      <c r="E35" s="123"/>
      <c r="F35" s="123"/>
      <c r="G35" s="173"/>
      <c r="H35" s="124"/>
      <c r="I35" s="156"/>
      <c r="J35" s="157"/>
      <c r="K35" s="156"/>
      <c r="L35" s="156"/>
      <c r="M35" s="156"/>
      <c r="N35" s="124">
        <f>'1.1'!R33</f>
        <v>0</v>
      </c>
      <c r="O35" s="124">
        <f t="shared" si="0"/>
        <v>0</v>
      </c>
      <c r="P35" s="124">
        <f t="shared" si="1"/>
        <v>0</v>
      </c>
      <c r="Q35" s="124">
        <f t="shared" si="2"/>
        <v>0</v>
      </c>
      <c r="R35" s="124">
        <f t="shared" si="3"/>
        <v>0</v>
      </c>
      <c r="S35" s="156"/>
      <c r="T35" s="156"/>
      <c r="U35" s="156"/>
      <c r="V35" s="156"/>
      <c r="W35" s="156"/>
      <c r="X35" s="156"/>
      <c r="Y35" s="156"/>
      <c r="Z35" s="156"/>
      <c r="AA35" s="156"/>
      <c r="AB35" s="209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BC35" s="83"/>
      <c r="BD35" s="83"/>
      <c r="BE35" s="83"/>
      <c r="BF35" s="83"/>
      <c r="BG35" s="83"/>
      <c r="BH35" s="83"/>
    </row>
    <row r="36" spans="2:60" ht="15.75" hidden="1">
      <c r="B36" s="71">
        <f>'1.1'!B34</f>
        <v>0</v>
      </c>
      <c r="C36" s="137">
        <f>'1.1'!C34</f>
        <v>0</v>
      </c>
      <c r="D36" s="172"/>
      <c r="E36" s="123"/>
      <c r="F36" s="123"/>
      <c r="G36" s="173"/>
      <c r="H36" s="124"/>
      <c r="I36" s="156"/>
      <c r="J36" s="157"/>
      <c r="K36" s="156"/>
      <c r="L36" s="156"/>
      <c r="M36" s="156"/>
      <c r="N36" s="124">
        <f>'1.1'!R34</f>
        <v>0</v>
      </c>
      <c r="O36" s="124">
        <f t="shared" si="0"/>
        <v>0</v>
      </c>
      <c r="P36" s="124">
        <f t="shared" si="1"/>
        <v>0</v>
      </c>
      <c r="Q36" s="124">
        <f t="shared" si="2"/>
        <v>0</v>
      </c>
      <c r="R36" s="124">
        <f t="shared" si="3"/>
        <v>0</v>
      </c>
      <c r="S36" s="156"/>
      <c r="T36" s="156"/>
      <c r="U36" s="156"/>
      <c r="V36" s="156"/>
      <c r="W36" s="156"/>
      <c r="X36" s="156"/>
      <c r="Y36" s="156"/>
      <c r="Z36" s="156"/>
      <c r="AA36" s="156"/>
      <c r="AB36" s="209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BC36" s="83"/>
      <c r="BD36" s="83"/>
      <c r="BE36" s="83"/>
      <c r="BF36" s="83"/>
      <c r="BG36" s="83"/>
      <c r="BH36" s="83"/>
    </row>
    <row r="37" spans="2:60" ht="15.75" hidden="1">
      <c r="B37" s="71">
        <f>'1.1'!B35</f>
        <v>0</v>
      </c>
      <c r="C37" s="137">
        <f>'1.1'!C35</f>
        <v>0</v>
      </c>
      <c r="D37" s="172"/>
      <c r="E37" s="123"/>
      <c r="F37" s="123"/>
      <c r="G37" s="173"/>
      <c r="H37" s="124"/>
      <c r="I37" s="156"/>
      <c r="J37" s="157"/>
      <c r="K37" s="156"/>
      <c r="L37" s="156"/>
      <c r="M37" s="156"/>
      <c r="N37" s="124">
        <f>'1.1'!R35</f>
        <v>0</v>
      </c>
      <c r="O37" s="124">
        <f t="shared" si="0"/>
        <v>0</v>
      </c>
      <c r="P37" s="124">
        <f t="shared" si="1"/>
        <v>0</v>
      </c>
      <c r="Q37" s="124">
        <f t="shared" si="2"/>
        <v>0</v>
      </c>
      <c r="R37" s="124">
        <f t="shared" si="3"/>
        <v>0</v>
      </c>
      <c r="S37" s="156"/>
      <c r="T37" s="156"/>
      <c r="U37" s="156"/>
      <c r="V37" s="156"/>
      <c r="W37" s="156"/>
      <c r="X37" s="156"/>
      <c r="Y37" s="156"/>
      <c r="Z37" s="156"/>
      <c r="AA37" s="156"/>
      <c r="AB37" s="209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BC37" s="83"/>
      <c r="BD37" s="83"/>
      <c r="BE37" s="83"/>
      <c r="BF37" s="83"/>
      <c r="BG37" s="83"/>
      <c r="BH37" s="83"/>
    </row>
    <row r="38" spans="2:60" ht="15.75" hidden="1">
      <c r="B38" s="71">
        <f>'1.1'!B36</f>
        <v>0</v>
      </c>
      <c r="C38" s="137">
        <f>'1.1'!C36</f>
        <v>0</v>
      </c>
      <c r="D38" s="172"/>
      <c r="E38" s="123"/>
      <c r="F38" s="123"/>
      <c r="G38" s="173"/>
      <c r="H38" s="124"/>
      <c r="I38" s="156"/>
      <c r="J38" s="157"/>
      <c r="K38" s="156"/>
      <c r="L38" s="156"/>
      <c r="M38" s="156"/>
      <c r="N38" s="124">
        <f>'1.1'!R36</f>
        <v>0</v>
      </c>
      <c r="O38" s="124">
        <f t="shared" si="0"/>
        <v>0</v>
      </c>
      <c r="P38" s="124">
        <f t="shared" si="1"/>
        <v>0</v>
      </c>
      <c r="Q38" s="124">
        <f t="shared" si="2"/>
        <v>0</v>
      </c>
      <c r="R38" s="124">
        <f t="shared" si="3"/>
        <v>0</v>
      </c>
      <c r="S38" s="156"/>
      <c r="T38" s="156"/>
      <c r="U38" s="156"/>
      <c r="V38" s="156"/>
      <c r="W38" s="156"/>
      <c r="X38" s="156"/>
      <c r="Y38" s="156"/>
      <c r="Z38" s="156"/>
      <c r="AA38" s="156"/>
      <c r="AB38" s="209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BC38" s="83"/>
      <c r="BD38" s="83"/>
      <c r="BE38" s="83"/>
      <c r="BF38" s="83"/>
      <c r="BG38" s="83"/>
      <c r="BH38" s="83"/>
    </row>
    <row r="39" spans="2:60" ht="15.75" hidden="1">
      <c r="B39" s="71">
        <f>'1.1'!B37</f>
        <v>0</v>
      </c>
      <c r="C39" s="137">
        <f>'1.1'!C37</f>
        <v>0</v>
      </c>
      <c r="D39" s="172"/>
      <c r="E39" s="123"/>
      <c r="F39" s="123"/>
      <c r="G39" s="173"/>
      <c r="H39" s="124"/>
      <c r="I39" s="156"/>
      <c r="J39" s="157"/>
      <c r="K39" s="156"/>
      <c r="L39" s="156"/>
      <c r="M39" s="156"/>
      <c r="N39" s="124">
        <f>'1.1'!R37</f>
        <v>0</v>
      </c>
      <c r="O39" s="124">
        <f t="shared" si="0"/>
        <v>0</v>
      </c>
      <c r="P39" s="124">
        <f t="shared" si="1"/>
        <v>0</v>
      </c>
      <c r="Q39" s="124">
        <f t="shared" si="2"/>
        <v>0</v>
      </c>
      <c r="R39" s="124">
        <f t="shared" si="3"/>
        <v>0</v>
      </c>
      <c r="S39" s="156"/>
      <c r="T39" s="156"/>
      <c r="U39" s="156"/>
      <c r="V39" s="156"/>
      <c r="W39" s="156"/>
      <c r="X39" s="156"/>
      <c r="Y39" s="156"/>
      <c r="Z39" s="156"/>
      <c r="AA39" s="156"/>
      <c r="AB39" s="209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BC39" s="83"/>
      <c r="BD39" s="83"/>
      <c r="BE39" s="83"/>
      <c r="BF39" s="83"/>
      <c r="BG39" s="83"/>
      <c r="BH39" s="83"/>
    </row>
    <row r="40" spans="2:60" ht="15.75" hidden="1">
      <c r="B40" s="71">
        <f>'1.1'!B38</f>
        <v>0</v>
      </c>
      <c r="C40" s="137">
        <f>'1.1'!C38</f>
        <v>0</v>
      </c>
      <c r="D40" s="172"/>
      <c r="E40" s="123"/>
      <c r="F40" s="123"/>
      <c r="G40" s="173"/>
      <c r="H40" s="124"/>
      <c r="I40" s="156"/>
      <c r="J40" s="157"/>
      <c r="K40" s="156"/>
      <c r="L40" s="156"/>
      <c r="M40" s="156"/>
      <c r="N40" s="124">
        <f>'1.1'!R38</f>
        <v>0</v>
      </c>
      <c r="O40" s="124">
        <f t="shared" si="0"/>
        <v>0</v>
      </c>
      <c r="P40" s="124">
        <f t="shared" si="1"/>
        <v>0</v>
      </c>
      <c r="Q40" s="124">
        <f t="shared" si="2"/>
        <v>0</v>
      </c>
      <c r="R40" s="124">
        <f t="shared" si="3"/>
        <v>0</v>
      </c>
      <c r="S40" s="156"/>
      <c r="T40" s="156"/>
      <c r="U40" s="156"/>
      <c r="V40" s="156"/>
      <c r="W40" s="156"/>
      <c r="X40" s="156"/>
      <c r="Y40" s="156"/>
      <c r="Z40" s="156"/>
      <c r="AA40" s="156"/>
      <c r="AB40" s="209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BC40" s="83"/>
      <c r="BD40" s="83"/>
      <c r="BE40" s="83"/>
      <c r="BF40" s="83"/>
      <c r="BG40" s="83"/>
      <c r="BH40" s="83"/>
    </row>
    <row r="41" spans="2:60" ht="15.75" hidden="1">
      <c r="B41" s="71">
        <f>'1.1'!B39</f>
        <v>0</v>
      </c>
      <c r="C41" s="137">
        <f>'1.1'!C39</f>
        <v>0</v>
      </c>
      <c r="D41" s="172"/>
      <c r="E41" s="123"/>
      <c r="F41" s="123"/>
      <c r="G41" s="173"/>
      <c r="H41" s="124"/>
      <c r="I41" s="156"/>
      <c r="J41" s="157"/>
      <c r="K41" s="156"/>
      <c r="L41" s="156"/>
      <c r="M41" s="156"/>
      <c r="N41" s="124">
        <f>'1.1'!R39</f>
        <v>0</v>
      </c>
      <c r="O41" s="124">
        <f t="shared" si="0"/>
        <v>0</v>
      </c>
      <c r="P41" s="124">
        <f t="shared" si="1"/>
        <v>0</v>
      </c>
      <c r="Q41" s="124">
        <f t="shared" si="2"/>
        <v>0</v>
      </c>
      <c r="R41" s="124">
        <f t="shared" si="3"/>
        <v>0</v>
      </c>
      <c r="S41" s="156"/>
      <c r="T41" s="156"/>
      <c r="U41" s="156"/>
      <c r="V41" s="156"/>
      <c r="W41" s="156"/>
      <c r="X41" s="156"/>
      <c r="Y41" s="156"/>
      <c r="Z41" s="156"/>
      <c r="AA41" s="156"/>
      <c r="AB41" s="209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BC41" s="83"/>
      <c r="BD41" s="83"/>
      <c r="BE41" s="83"/>
      <c r="BF41" s="83"/>
      <c r="BG41" s="83"/>
      <c r="BH41" s="83"/>
    </row>
    <row r="42" spans="2:60" ht="15.75" hidden="1">
      <c r="B42" s="71">
        <f>'1.1'!B40</f>
        <v>0</v>
      </c>
      <c r="C42" s="137">
        <f>'1.1'!C40</f>
        <v>0</v>
      </c>
      <c r="D42" s="172"/>
      <c r="E42" s="123"/>
      <c r="F42" s="123"/>
      <c r="G42" s="173"/>
      <c r="H42" s="124"/>
      <c r="I42" s="156"/>
      <c r="J42" s="157"/>
      <c r="K42" s="156"/>
      <c r="L42" s="156"/>
      <c r="M42" s="156"/>
      <c r="N42" s="124">
        <f>'1.1'!R40</f>
        <v>0</v>
      </c>
      <c r="O42" s="124">
        <f t="shared" si="0"/>
        <v>0</v>
      </c>
      <c r="P42" s="124">
        <f t="shared" si="1"/>
        <v>0</v>
      </c>
      <c r="Q42" s="124">
        <f t="shared" si="2"/>
        <v>0</v>
      </c>
      <c r="R42" s="124">
        <f t="shared" si="3"/>
        <v>0</v>
      </c>
      <c r="S42" s="156"/>
      <c r="T42" s="156"/>
      <c r="U42" s="156"/>
      <c r="V42" s="156"/>
      <c r="W42" s="156"/>
      <c r="X42" s="156"/>
      <c r="Y42" s="156"/>
      <c r="Z42" s="156"/>
      <c r="AA42" s="156"/>
      <c r="AB42" s="209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BC42" s="83"/>
      <c r="BD42" s="83"/>
      <c r="BE42" s="83"/>
      <c r="BF42" s="83"/>
      <c r="BG42" s="83"/>
      <c r="BH42" s="83"/>
    </row>
    <row r="43" spans="2:60" ht="15.75" hidden="1">
      <c r="B43" s="71">
        <f>'1.1'!B41</f>
        <v>0</v>
      </c>
      <c r="C43" s="137">
        <f>'1.1'!C41</f>
        <v>0</v>
      </c>
      <c r="D43" s="172"/>
      <c r="E43" s="123"/>
      <c r="F43" s="123"/>
      <c r="G43" s="173"/>
      <c r="H43" s="124"/>
      <c r="I43" s="156"/>
      <c r="J43" s="157"/>
      <c r="K43" s="156"/>
      <c r="L43" s="156"/>
      <c r="M43" s="156"/>
      <c r="N43" s="124">
        <f>'1.1'!R41</f>
        <v>0</v>
      </c>
      <c r="O43" s="124">
        <f t="shared" si="0"/>
        <v>0</v>
      </c>
      <c r="P43" s="124">
        <f t="shared" si="1"/>
        <v>0</v>
      </c>
      <c r="Q43" s="124">
        <f t="shared" si="2"/>
        <v>0</v>
      </c>
      <c r="R43" s="124">
        <f t="shared" si="3"/>
        <v>0</v>
      </c>
      <c r="S43" s="156"/>
      <c r="T43" s="156"/>
      <c r="U43" s="156"/>
      <c r="V43" s="156"/>
      <c r="W43" s="156"/>
      <c r="X43" s="156"/>
      <c r="Y43" s="156"/>
      <c r="Z43" s="156"/>
      <c r="AA43" s="156"/>
      <c r="AB43" s="209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BC43" s="83"/>
      <c r="BD43" s="83"/>
      <c r="BE43" s="83"/>
      <c r="BF43" s="83"/>
      <c r="BG43" s="83"/>
      <c r="BH43" s="83"/>
    </row>
    <row r="44" spans="2:60" ht="15.75" hidden="1">
      <c r="B44" s="71">
        <f>'1.1'!B42</f>
        <v>0</v>
      </c>
      <c r="C44" s="137">
        <f>'1.1'!C42</f>
        <v>0</v>
      </c>
      <c r="D44" s="172"/>
      <c r="E44" s="123"/>
      <c r="F44" s="123"/>
      <c r="G44" s="173"/>
      <c r="H44" s="124"/>
      <c r="I44" s="156"/>
      <c r="J44" s="157"/>
      <c r="K44" s="156"/>
      <c r="L44" s="156"/>
      <c r="M44" s="156"/>
      <c r="N44" s="124">
        <f>'1.1'!R42</f>
        <v>0</v>
      </c>
      <c r="O44" s="124">
        <f t="shared" si="0"/>
        <v>0</v>
      </c>
      <c r="P44" s="124">
        <f t="shared" si="1"/>
        <v>0</v>
      </c>
      <c r="Q44" s="124">
        <f t="shared" si="2"/>
        <v>0</v>
      </c>
      <c r="R44" s="124">
        <f t="shared" si="3"/>
        <v>0</v>
      </c>
      <c r="S44" s="156"/>
      <c r="T44" s="156"/>
      <c r="U44" s="156"/>
      <c r="V44" s="156"/>
      <c r="W44" s="156"/>
      <c r="X44" s="156"/>
      <c r="Y44" s="156"/>
      <c r="Z44" s="156"/>
      <c r="AA44" s="156"/>
      <c r="AB44" s="209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BC44" s="83"/>
      <c r="BD44" s="83"/>
      <c r="BE44" s="83"/>
      <c r="BF44" s="83"/>
      <c r="BG44" s="83"/>
      <c r="BH44" s="83"/>
    </row>
    <row r="45" spans="2:60" ht="15.75" hidden="1">
      <c r="B45" s="71">
        <f>'1.1'!B43</f>
        <v>0</v>
      </c>
      <c r="C45" s="137">
        <f>'1.1'!C43</f>
        <v>0</v>
      </c>
      <c r="D45" s="172"/>
      <c r="E45" s="123"/>
      <c r="F45" s="123"/>
      <c r="G45" s="173"/>
      <c r="H45" s="124"/>
      <c r="I45" s="156"/>
      <c r="J45" s="157"/>
      <c r="K45" s="156"/>
      <c r="L45" s="156"/>
      <c r="M45" s="156"/>
      <c r="N45" s="124">
        <f>'1.1'!R43</f>
        <v>0</v>
      </c>
      <c r="O45" s="124">
        <f t="shared" si="0"/>
        <v>0</v>
      </c>
      <c r="P45" s="124">
        <f t="shared" si="1"/>
        <v>0</v>
      </c>
      <c r="Q45" s="124">
        <f t="shared" si="2"/>
        <v>0</v>
      </c>
      <c r="R45" s="124">
        <f t="shared" si="3"/>
        <v>0</v>
      </c>
      <c r="S45" s="156"/>
      <c r="T45" s="156"/>
      <c r="U45" s="156"/>
      <c r="V45" s="156"/>
      <c r="W45" s="156"/>
      <c r="X45" s="156"/>
      <c r="Y45" s="156"/>
      <c r="Z45" s="156"/>
      <c r="AA45" s="156"/>
      <c r="AB45" s="209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BC45" s="83"/>
      <c r="BD45" s="83"/>
      <c r="BE45" s="83"/>
      <c r="BF45" s="83"/>
      <c r="BG45" s="83"/>
      <c r="BH45" s="83"/>
    </row>
    <row r="46" spans="2:60" ht="15.75" hidden="1">
      <c r="B46" s="71">
        <f>'1.1'!B44</f>
        <v>0</v>
      </c>
      <c r="C46" s="137">
        <f>'1.1'!C44</f>
        <v>0</v>
      </c>
      <c r="D46" s="172"/>
      <c r="E46" s="123"/>
      <c r="F46" s="123"/>
      <c r="G46" s="173"/>
      <c r="H46" s="124"/>
      <c r="I46" s="156"/>
      <c r="J46" s="157"/>
      <c r="K46" s="156"/>
      <c r="L46" s="156"/>
      <c r="M46" s="156"/>
      <c r="N46" s="124">
        <f>'1.1'!R44</f>
        <v>0</v>
      </c>
      <c r="O46" s="124">
        <f t="shared" si="0"/>
        <v>0</v>
      </c>
      <c r="P46" s="124">
        <f t="shared" si="1"/>
        <v>0</v>
      </c>
      <c r="Q46" s="124">
        <f t="shared" si="2"/>
        <v>0</v>
      </c>
      <c r="R46" s="124">
        <f t="shared" si="3"/>
        <v>0</v>
      </c>
      <c r="S46" s="156"/>
      <c r="T46" s="156"/>
      <c r="U46" s="156"/>
      <c r="V46" s="156"/>
      <c r="W46" s="156"/>
      <c r="X46" s="156"/>
      <c r="Y46" s="156"/>
      <c r="Z46" s="156"/>
      <c r="AA46" s="156"/>
      <c r="AB46" s="209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BC46" s="83"/>
      <c r="BD46" s="83"/>
      <c r="BE46" s="83"/>
      <c r="BF46" s="83"/>
      <c r="BG46" s="83"/>
      <c r="BH46" s="83"/>
    </row>
    <row r="47" spans="2:60" ht="15.75" hidden="1">
      <c r="B47" s="71">
        <f>'1.1'!B45</f>
        <v>0</v>
      </c>
      <c r="C47" s="137">
        <f>'1.1'!C45</f>
        <v>0</v>
      </c>
      <c r="D47" s="172"/>
      <c r="E47" s="123"/>
      <c r="F47" s="123"/>
      <c r="G47" s="173"/>
      <c r="H47" s="124"/>
      <c r="I47" s="156"/>
      <c r="J47" s="157"/>
      <c r="K47" s="156"/>
      <c r="L47" s="156"/>
      <c r="M47" s="156"/>
      <c r="N47" s="124">
        <f>'1.1'!R45</f>
        <v>0</v>
      </c>
      <c r="O47" s="124">
        <f t="shared" si="0"/>
        <v>0</v>
      </c>
      <c r="P47" s="124">
        <f t="shared" si="1"/>
        <v>0</v>
      </c>
      <c r="Q47" s="124">
        <f t="shared" si="2"/>
        <v>0</v>
      </c>
      <c r="R47" s="124">
        <f t="shared" si="3"/>
        <v>0</v>
      </c>
      <c r="S47" s="156"/>
      <c r="T47" s="156"/>
      <c r="U47" s="156"/>
      <c r="V47" s="156"/>
      <c r="W47" s="156"/>
      <c r="X47" s="156"/>
      <c r="Y47" s="156"/>
      <c r="Z47" s="156"/>
      <c r="AA47" s="156"/>
      <c r="AB47" s="209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BC47" s="83"/>
      <c r="BD47" s="83"/>
      <c r="BE47" s="83"/>
      <c r="BF47" s="83"/>
      <c r="BG47" s="83"/>
      <c r="BH47" s="83"/>
    </row>
    <row r="48" spans="2:60" ht="15.75" hidden="1">
      <c r="B48" s="71">
        <f>'1.1'!B46</f>
        <v>0</v>
      </c>
      <c r="C48" s="137">
        <f>'1.1'!C46</f>
        <v>0</v>
      </c>
      <c r="D48" s="172"/>
      <c r="E48" s="123"/>
      <c r="F48" s="123"/>
      <c r="G48" s="173"/>
      <c r="H48" s="124"/>
      <c r="I48" s="156"/>
      <c r="J48" s="157"/>
      <c r="K48" s="156"/>
      <c r="L48" s="156"/>
      <c r="M48" s="156"/>
      <c r="N48" s="124">
        <f>'1.1'!R46</f>
        <v>0</v>
      </c>
      <c r="O48" s="124">
        <f t="shared" si="0"/>
        <v>0</v>
      </c>
      <c r="P48" s="124">
        <f t="shared" si="1"/>
        <v>0</v>
      </c>
      <c r="Q48" s="124">
        <f t="shared" si="2"/>
        <v>0</v>
      </c>
      <c r="R48" s="124">
        <f t="shared" si="3"/>
        <v>0</v>
      </c>
      <c r="S48" s="156"/>
      <c r="T48" s="156"/>
      <c r="U48" s="156"/>
      <c r="V48" s="156"/>
      <c r="W48" s="156"/>
      <c r="X48" s="156"/>
      <c r="Y48" s="156"/>
      <c r="Z48" s="156"/>
      <c r="AA48" s="156"/>
      <c r="AB48" s="209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BC48" s="83"/>
      <c r="BD48" s="83"/>
      <c r="BE48" s="83"/>
      <c r="BF48" s="83"/>
      <c r="BG48" s="83"/>
      <c r="BH48" s="83"/>
    </row>
    <row r="49" spans="2:60" ht="15.75" hidden="1">
      <c r="B49" s="71">
        <f>'1.1'!B47</f>
        <v>0</v>
      </c>
      <c r="C49" s="137">
        <f>'1.1'!C47</f>
        <v>0</v>
      </c>
      <c r="D49" s="172"/>
      <c r="E49" s="123"/>
      <c r="F49" s="123"/>
      <c r="G49" s="173"/>
      <c r="H49" s="124"/>
      <c r="I49" s="156"/>
      <c r="J49" s="157"/>
      <c r="K49" s="156"/>
      <c r="L49" s="156"/>
      <c r="M49" s="156"/>
      <c r="N49" s="124">
        <f>'1.1'!R47</f>
        <v>0</v>
      </c>
      <c r="O49" s="124">
        <f t="shared" si="0"/>
        <v>0</v>
      </c>
      <c r="P49" s="124">
        <f t="shared" si="1"/>
        <v>0</v>
      </c>
      <c r="Q49" s="124">
        <f t="shared" si="2"/>
        <v>0</v>
      </c>
      <c r="R49" s="124">
        <f t="shared" si="3"/>
        <v>0</v>
      </c>
      <c r="S49" s="156"/>
      <c r="T49" s="156"/>
      <c r="U49" s="156"/>
      <c r="V49" s="156"/>
      <c r="W49" s="156"/>
      <c r="X49" s="47"/>
      <c r="Y49" s="48"/>
      <c r="Z49" s="47"/>
      <c r="AA49" s="156"/>
      <c r="AB49" s="209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BC49" s="83"/>
      <c r="BD49" s="83"/>
      <c r="BE49" s="83"/>
      <c r="BF49" s="83"/>
      <c r="BG49" s="83"/>
      <c r="BH49" s="83"/>
    </row>
    <row r="50" spans="2:60" ht="15.75" hidden="1">
      <c r="B50" s="71">
        <f>'1.1'!B48</f>
        <v>0</v>
      </c>
      <c r="C50" s="137">
        <f>'1.1'!C48</f>
        <v>0</v>
      </c>
      <c r="D50" s="172"/>
      <c r="E50" s="123"/>
      <c r="F50" s="123"/>
      <c r="G50" s="173"/>
      <c r="H50" s="124"/>
      <c r="I50" s="156"/>
      <c r="J50" s="157"/>
      <c r="K50" s="156"/>
      <c r="L50" s="156"/>
      <c r="M50" s="156"/>
      <c r="N50" s="124">
        <f>'1.1'!R48</f>
        <v>0</v>
      </c>
      <c r="O50" s="124">
        <f t="shared" si="0"/>
        <v>0</v>
      </c>
      <c r="P50" s="124">
        <f t="shared" si="1"/>
        <v>0</v>
      </c>
      <c r="Q50" s="124">
        <f t="shared" si="2"/>
        <v>0</v>
      </c>
      <c r="R50" s="124">
        <f t="shared" si="3"/>
        <v>0</v>
      </c>
      <c r="S50" s="156"/>
      <c r="T50" s="156"/>
      <c r="U50" s="156"/>
      <c r="V50" s="156"/>
      <c r="W50" s="156"/>
      <c r="X50" s="156"/>
      <c r="Y50" s="156"/>
      <c r="Z50" s="156"/>
      <c r="AA50" s="156"/>
      <c r="AB50" s="209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BC50" s="83"/>
      <c r="BD50" s="83"/>
      <c r="BE50" s="83"/>
      <c r="BF50" s="83"/>
      <c r="BG50" s="83"/>
      <c r="BH50" s="83"/>
    </row>
    <row r="51" spans="2:28" s="152" customFormat="1" ht="15.75" hidden="1">
      <c r="B51" s="77" t="s">
        <v>28</v>
      </c>
      <c r="C51" s="96" t="str">
        <f>'1.1'!C49</f>
        <v>Прочее. Приобретение оборудования, инструментов и приборов</v>
      </c>
      <c r="D51" s="141"/>
      <c r="E51" s="141"/>
      <c r="F51" s="141"/>
      <c r="G51" s="141"/>
      <c r="H51" s="78"/>
      <c r="I51" s="169"/>
      <c r="J51" s="170"/>
      <c r="K51" s="169"/>
      <c r="L51" s="169"/>
      <c r="M51" s="169"/>
      <c r="N51" s="78">
        <f>SUM(N52:N71)</f>
        <v>0</v>
      </c>
      <c r="O51" s="78">
        <f>SUM(O52:O71)</f>
        <v>0</v>
      </c>
      <c r="P51" s="78">
        <f>SUM(P52:P71)</f>
        <v>0</v>
      </c>
      <c r="Q51" s="78">
        <f>SUM(Q52:Q71)</f>
        <v>0</v>
      </c>
      <c r="R51" s="78">
        <f>SUM(R52:R71)</f>
        <v>0</v>
      </c>
      <c r="S51" s="169"/>
      <c r="T51" s="169"/>
      <c r="U51" s="169"/>
      <c r="V51" s="169"/>
      <c r="W51" s="169"/>
      <c r="X51" s="169"/>
      <c r="Y51" s="169"/>
      <c r="Z51" s="169"/>
      <c r="AA51" s="169"/>
      <c r="AB51" s="208"/>
    </row>
    <row r="52" spans="2:60" ht="15.75" hidden="1">
      <c r="B52" s="71">
        <f>'1.1'!B50</f>
        <v>0</v>
      </c>
      <c r="C52" s="137">
        <f>'1.1'!C50</f>
        <v>0</v>
      </c>
      <c r="D52" s="122"/>
      <c r="E52" s="122"/>
      <c r="F52" s="122"/>
      <c r="G52" s="122"/>
      <c r="H52" s="78"/>
      <c r="I52" s="156"/>
      <c r="J52" s="157"/>
      <c r="K52" s="156"/>
      <c r="L52" s="156"/>
      <c r="M52" s="122"/>
      <c r="N52" s="124">
        <f>'1.1'!R50</f>
        <v>0</v>
      </c>
      <c r="O52" s="124"/>
      <c r="P52" s="124"/>
      <c r="Q52" s="124"/>
      <c r="R52" s="124">
        <f>N52</f>
        <v>0</v>
      </c>
      <c r="S52" s="156"/>
      <c r="T52" s="156"/>
      <c r="U52" s="156"/>
      <c r="V52" s="156"/>
      <c r="W52" s="156"/>
      <c r="X52" s="156"/>
      <c r="Y52" s="156"/>
      <c r="Z52" s="156"/>
      <c r="AA52" s="156"/>
      <c r="AB52" s="209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BC52" s="83"/>
      <c r="BD52" s="83"/>
      <c r="BE52" s="83"/>
      <c r="BF52" s="83"/>
      <c r="BG52" s="83"/>
      <c r="BH52" s="83"/>
    </row>
    <row r="53" spans="2:60" ht="15.75" hidden="1">
      <c r="B53" s="71">
        <f>'1.1'!B51</f>
        <v>0</v>
      </c>
      <c r="C53" s="137">
        <f>'1.1'!C51</f>
        <v>0</v>
      </c>
      <c r="D53" s="122"/>
      <c r="E53" s="122"/>
      <c r="F53" s="122"/>
      <c r="G53" s="122"/>
      <c r="H53" s="78"/>
      <c r="I53" s="156"/>
      <c r="J53" s="157"/>
      <c r="K53" s="156"/>
      <c r="L53" s="156"/>
      <c r="M53" s="156"/>
      <c r="N53" s="124">
        <f>'1.1'!R51</f>
        <v>0</v>
      </c>
      <c r="O53" s="124">
        <f aca="true" t="shared" si="4" ref="O53:O71">P53*0.1</f>
        <v>0</v>
      </c>
      <c r="P53" s="124">
        <f aca="true" t="shared" si="5" ref="P53:P71">N53*0.82</f>
        <v>0</v>
      </c>
      <c r="Q53" s="124">
        <f aca="true" t="shared" si="6" ref="Q53:Q71">N53*0.01</f>
        <v>0</v>
      </c>
      <c r="R53" s="124">
        <f aca="true" t="shared" si="7" ref="R53:R71">N53-O53-P53-Q53</f>
        <v>0</v>
      </c>
      <c r="S53" s="156"/>
      <c r="T53" s="156"/>
      <c r="U53" s="156"/>
      <c r="V53" s="156"/>
      <c r="W53" s="156"/>
      <c r="X53" s="156"/>
      <c r="Y53" s="156"/>
      <c r="Z53" s="156"/>
      <c r="AA53" s="156"/>
      <c r="AB53" s="209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BC53" s="83"/>
      <c r="BD53" s="83"/>
      <c r="BE53" s="83"/>
      <c r="BF53" s="83"/>
      <c r="BG53" s="83"/>
      <c r="BH53" s="83"/>
    </row>
    <row r="54" spans="2:60" ht="15.75" hidden="1">
      <c r="B54" s="71">
        <f>'1.1'!B52</f>
        <v>0</v>
      </c>
      <c r="C54" s="137">
        <f>'1.1'!C52</f>
        <v>0</v>
      </c>
      <c r="D54" s="122"/>
      <c r="E54" s="122"/>
      <c r="F54" s="122"/>
      <c r="G54" s="122"/>
      <c r="H54" s="78"/>
      <c r="I54" s="156"/>
      <c r="J54" s="157"/>
      <c r="K54" s="156"/>
      <c r="L54" s="156"/>
      <c r="M54" s="156"/>
      <c r="N54" s="124">
        <f>'1.1'!R52</f>
        <v>0</v>
      </c>
      <c r="O54" s="124">
        <f t="shared" si="4"/>
        <v>0</v>
      </c>
      <c r="P54" s="124">
        <f t="shared" si="5"/>
        <v>0</v>
      </c>
      <c r="Q54" s="124">
        <f t="shared" si="6"/>
        <v>0</v>
      </c>
      <c r="R54" s="124">
        <f t="shared" si="7"/>
        <v>0</v>
      </c>
      <c r="S54" s="156"/>
      <c r="T54" s="156"/>
      <c r="U54" s="156"/>
      <c r="V54" s="156"/>
      <c r="W54" s="156"/>
      <c r="X54" s="156"/>
      <c r="Y54" s="156"/>
      <c r="Z54" s="156"/>
      <c r="AA54" s="156"/>
      <c r="AB54" s="209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BC54" s="83"/>
      <c r="BD54" s="83"/>
      <c r="BE54" s="83"/>
      <c r="BF54" s="83"/>
      <c r="BG54" s="83"/>
      <c r="BH54" s="83"/>
    </row>
    <row r="55" spans="2:60" ht="15.75" hidden="1">
      <c r="B55" s="71">
        <f>'1.1'!B53</f>
        <v>0</v>
      </c>
      <c r="C55" s="137">
        <f>'1.1'!C53</f>
        <v>0</v>
      </c>
      <c r="D55" s="122"/>
      <c r="E55" s="122"/>
      <c r="F55" s="122"/>
      <c r="G55" s="122"/>
      <c r="H55" s="78"/>
      <c r="I55" s="156"/>
      <c r="J55" s="157"/>
      <c r="K55" s="156"/>
      <c r="L55" s="156"/>
      <c r="M55" s="156"/>
      <c r="N55" s="124">
        <f>'1.1'!R53</f>
        <v>0</v>
      </c>
      <c r="O55" s="124">
        <f t="shared" si="4"/>
        <v>0</v>
      </c>
      <c r="P55" s="124">
        <f t="shared" si="5"/>
        <v>0</v>
      </c>
      <c r="Q55" s="124">
        <f t="shared" si="6"/>
        <v>0</v>
      </c>
      <c r="R55" s="124">
        <f t="shared" si="7"/>
        <v>0</v>
      </c>
      <c r="S55" s="156"/>
      <c r="T55" s="156"/>
      <c r="U55" s="156"/>
      <c r="V55" s="156"/>
      <c r="W55" s="156"/>
      <c r="X55" s="156"/>
      <c r="Y55" s="156"/>
      <c r="Z55" s="156"/>
      <c r="AA55" s="156"/>
      <c r="AB55" s="209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BC55" s="83"/>
      <c r="BD55" s="83"/>
      <c r="BE55" s="83"/>
      <c r="BF55" s="83"/>
      <c r="BG55" s="83"/>
      <c r="BH55" s="83"/>
    </row>
    <row r="56" spans="2:60" ht="15.75" hidden="1">
      <c r="B56" s="71">
        <f>'1.1'!B54</f>
        <v>0</v>
      </c>
      <c r="C56" s="137">
        <f>'1.1'!C54</f>
        <v>0</v>
      </c>
      <c r="D56" s="122"/>
      <c r="E56" s="122"/>
      <c r="F56" s="122"/>
      <c r="G56" s="122"/>
      <c r="H56" s="78"/>
      <c r="I56" s="156"/>
      <c r="J56" s="157"/>
      <c r="K56" s="156"/>
      <c r="L56" s="156"/>
      <c r="M56" s="156"/>
      <c r="N56" s="124">
        <f>'1.1'!R54</f>
        <v>0</v>
      </c>
      <c r="O56" s="124">
        <f t="shared" si="4"/>
        <v>0</v>
      </c>
      <c r="P56" s="124">
        <f t="shared" si="5"/>
        <v>0</v>
      </c>
      <c r="Q56" s="124">
        <f t="shared" si="6"/>
        <v>0</v>
      </c>
      <c r="R56" s="124">
        <f t="shared" si="7"/>
        <v>0</v>
      </c>
      <c r="S56" s="156"/>
      <c r="T56" s="156"/>
      <c r="U56" s="156"/>
      <c r="V56" s="156"/>
      <c r="W56" s="156"/>
      <c r="X56" s="156"/>
      <c r="Y56" s="156"/>
      <c r="Z56" s="156"/>
      <c r="AA56" s="156"/>
      <c r="AB56" s="209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BC56" s="83"/>
      <c r="BD56" s="83"/>
      <c r="BE56" s="83"/>
      <c r="BF56" s="83"/>
      <c r="BG56" s="83"/>
      <c r="BH56" s="83"/>
    </row>
    <row r="57" spans="2:60" ht="15.75" hidden="1">
      <c r="B57" s="71">
        <f>'1.1'!B55</f>
        <v>0</v>
      </c>
      <c r="C57" s="137">
        <f>'1.1'!C55</f>
        <v>0</v>
      </c>
      <c r="D57" s="122"/>
      <c r="E57" s="122"/>
      <c r="F57" s="122"/>
      <c r="G57" s="122"/>
      <c r="H57" s="78"/>
      <c r="I57" s="156"/>
      <c r="J57" s="157"/>
      <c r="K57" s="156"/>
      <c r="L57" s="156"/>
      <c r="M57" s="156"/>
      <c r="N57" s="124">
        <f>'1.1'!R55</f>
        <v>0</v>
      </c>
      <c r="O57" s="124">
        <f t="shared" si="4"/>
        <v>0</v>
      </c>
      <c r="P57" s="124">
        <f t="shared" si="5"/>
        <v>0</v>
      </c>
      <c r="Q57" s="124">
        <f t="shared" si="6"/>
        <v>0</v>
      </c>
      <c r="R57" s="124">
        <f t="shared" si="7"/>
        <v>0</v>
      </c>
      <c r="S57" s="156"/>
      <c r="T57" s="156"/>
      <c r="U57" s="156"/>
      <c r="V57" s="156"/>
      <c r="W57" s="156"/>
      <c r="X57" s="156"/>
      <c r="Y57" s="156"/>
      <c r="Z57" s="156"/>
      <c r="AA57" s="156"/>
      <c r="AB57" s="209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BC57" s="83"/>
      <c r="BD57" s="83"/>
      <c r="BE57" s="83"/>
      <c r="BF57" s="83"/>
      <c r="BG57" s="83"/>
      <c r="BH57" s="83"/>
    </row>
    <row r="58" spans="2:60" ht="15.75" hidden="1">
      <c r="B58" s="71">
        <f>'1.1'!B56</f>
        <v>0</v>
      </c>
      <c r="C58" s="137">
        <f>'1.1'!C56</f>
        <v>0</v>
      </c>
      <c r="D58" s="122"/>
      <c r="E58" s="122"/>
      <c r="F58" s="122"/>
      <c r="G58" s="122"/>
      <c r="H58" s="78"/>
      <c r="I58" s="156"/>
      <c r="J58" s="157"/>
      <c r="K58" s="156"/>
      <c r="L58" s="156"/>
      <c r="M58" s="156"/>
      <c r="N58" s="124">
        <f>'1.1'!R56</f>
        <v>0</v>
      </c>
      <c r="O58" s="124">
        <f t="shared" si="4"/>
        <v>0</v>
      </c>
      <c r="P58" s="124">
        <f t="shared" si="5"/>
        <v>0</v>
      </c>
      <c r="Q58" s="124">
        <f t="shared" si="6"/>
        <v>0</v>
      </c>
      <c r="R58" s="124">
        <f t="shared" si="7"/>
        <v>0</v>
      </c>
      <c r="S58" s="156"/>
      <c r="T58" s="156"/>
      <c r="U58" s="156"/>
      <c r="V58" s="156"/>
      <c r="W58" s="156"/>
      <c r="X58" s="156"/>
      <c r="Y58" s="156"/>
      <c r="Z58" s="156"/>
      <c r="AA58" s="156"/>
      <c r="AB58" s="209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BC58" s="83"/>
      <c r="BD58" s="83"/>
      <c r="BE58" s="83"/>
      <c r="BF58" s="83"/>
      <c r="BG58" s="83"/>
      <c r="BH58" s="83"/>
    </row>
    <row r="59" spans="2:60" ht="15.75" hidden="1">
      <c r="B59" s="71">
        <f>'1.1'!B57</f>
        <v>0</v>
      </c>
      <c r="C59" s="137">
        <f>'1.1'!C57</f>
        <v>0</v>
      </c>
      <c r="D59" s="122"/>
      <c r="E59" s="122"/>
      <c r="F59" s="122"/>
      <c r="G59" s="122"/>
      <c r="H59" s="78"/>
      <c r="I59" s="156"/>
      <c r="J59" s="157"/>
      <c r="K59" s="156"/>
      <c r="L59" s="156"/>
      <c r="M59" s="156"/>
      <c r="N59" s="124">
        <f>'1.1'!R57</f>
        <v>0</v>
      </c>
      <c r="O59" s="124">
        <f t="shared" si="4"/>
        <v>0</v>
      </c>
      <c r="P59" s="124">
        <f t="shared" si="5"/>
        <v>0</v>
      </c>
      <c r="Q59" s="124">
        <f t="shared" si="6"/>
        <v>0</v>
      </c>
      <c r="R59" s="124">
        <f t="shared" si="7"/>
        <v>0</v>
      </c>
      <c r="S59" s="156"/>
      <c r="T59" s="156"/>
      <c r="U59" s="156"/>
      <c r="V59" s="156"/>
      <c r="W59" s="156"/>
      <c r="X59" s="156"/>
      <c r="Y59" s="156"/>
      <c r="Z59" s="156"/>
      <c r="AA59" s="156"/>
      <c r="AB59" s="209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BC59" s="83"/>
      <c r="BD59" s="83"/>
      <c r="BE59" s="83"/>
      <c r="BF59" s="83"/>
      <c r="BG59" s="83"/>
      <c r="BH59" s="83"/>
    </row>
    <row r="60" spans="2:60" ht="15.75" hidden="1">
      <c r="B60" s="71">
        <f>'1.1'!B58</f>
        <v>0</v>
      </c>
      <c r="C60" s="137">
        <f>'1.1'!C58</f>
        <v>0</v>
      </c>
      <c r="D60" s="122"/>
      <c r="E60" s="122"/>
      <c r="F60" s="122"/>
      <c r="G60" s="122"/>
      <c r="H60" s="78"/>
      <c r="I60" s="156"/>
      <c r="J60" s="157"/>
      <c r="K60" s="156"/>
      <c r="L60" s="156"/>
      <c r="M60" s="156"/>
      <c r="N60" s="124">
        <f>'1.1'!R58</f>
        <v>0</v>
      </c>
      <c r="O60" s="124">
        <f t="shared" si="4"/>
        <v>0</v>
      </c>
      <c r="P60" s="124">
        <f t="shared" si="5"/>
        <v>0</v>
      </c>
      <c r="Q60" s="124">
        <f t="shared" si="6"/>
        <v>0</v>
      </c>
      <c r="R60" s="124">
        <f t="shared" si="7"/>
        <v>0</v>
      </c>
      <c r="S60" s="156"/>
      <c r="T60" s="156"/>
      <c r="U60" s="156"/>
      <c r="V60" s="156"/>
      <c r="W60" s="156"/>
      <c r="X60" s="156"/>
      <c r="Y60" s="156"/>
      <c r="Z60" s="156"/>
      <c r="AA60" s="156"/>
      <c r="AB60" s="209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BC60" s="83"/>
      <c r="BD60" s="83"/>
      <c r="BE60" s="83"/>
      <c r="BF60" s="83"/>
      <c r="BG60" s="83"/>
      <c r="BH60" s="83"/>
    </row>
    <row r="61" spans="2:60" ht="15.75" hidden="1">
      <c r="B61" s="71">
        <f>'1.1'!B59</f>
        <v>0</v>
      </c>
      <c r="C61" s="137">
        <f>'1.1'!C59</f>
        <v>0</v>
      </c>
      <c r="D61" s="122"/>
      <c r="E61" s="122"/>
      <c r="F61" s="122"/>
      <c r="G61" s="122"/>
      <c r="H61" s="78"/>
      <c r="I61" s="156"/>
      <c r="J61" s="157"/>
      <c r="K61" s="156"/>
      <c r="L61" s="156"/>
      <c r="M61" s="156"/>
      <c r="N61" s="124">
        <f>'1.1'!R59</f>
        <v>0</v>
      </c>
      <c r="O61" s="124">
        <f t="shared" si="4"/>
        <v>0</v>
      </c>
      <c r="P61" s="124">
        <f t="shared" si="5"/>
        <v>0</v>
      </c>
      <c r="Q61" s="124">
        <f t="shared" si="6"/>
        <v>0</v>
      </c>
      <c r="R61" s="124">
        <f t="shared" si="7"/>
        <v>0</v>
      </c>
      <c r="S61" s="156"/>
      <c r="T61" s="156"/>
      <c r="U61" s="156"/>
      <c r="V61" s="156"/>
      <c r="W61" s="156"/>
      <c r="X61" s="156"/>
      <c r="Y61" s="156"/>
      <c r="Z61" s="156"/>
      <c r="AA61" s="156"/>
      <c r="AB61" s="209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BC61" s="83"/>
      <c r="BD61" s="83"/>
      <c r="BE61" s="83"/>
      <c r="BF61" s="83"/>
      <c r="BG61" s="83"/>
      <c r="BH61" s="83"/>
    </row>
    <row r="62" spans="2:60" ht="15.75" hidden="1">
      <c r="B62" s="71">
        <f>'1.1'!B60</f>
        <v>0</v>
      </c>
      <c r="C62" s="137">
        <f>'1.1'!C60</f>
        <v>0</v>
      </c>
      <c r="D62" s="122"/>
      <c r="E62" s="122"/>
      <c r="F62" s="122"/>
      <c r="G62" s="122"/>
      <c r="H62" s="78"/>
      <c r="I62" s="156"/>
      <c r="J62" s="157"/>
      <c r="K62" s="156"/>
      <c r="L62" s="156"/>
      <c r="M62" s="156"/>
      <c r="N62" s="124">
        <f>'1.1'!R60</f>
        <v>0</v>
      </c>
      <c r="O62" s="124">
        <f t="shared" si="4"/>
        <v>0</v>
      </c>
      <c r="P62" s="124">
        <f t="shared" si="5"/>
        <v>0</v>
      </c>
      <c r="Q62" s="124">
        <f t="shared" si="6"/>
        <v>0</v>
      </c>
      <c r="R62" s="124">
        <f t="shared" si="7"/>
        <v>0</v>
      </c>
      <c r="S62" s="156"/>
      <c r="T62" s="156"/>
      <c r="U62" s="156"/>
      <c r="V62" s="156"/>
      <c r="W62" s="156"/>
      <c r="X62" s="156"/>
      <c r="Y62" s="156"/>
      <c r="Z62" s="156"/>
      <c r="AA62" s="156"/>
      <c r="AB62" s="209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BC62" s="83"/>
      <c r="BD62" s="83"/>
      <c r="BE62" s="83"/>
      <c r="BF62" s="83"/>
      <c r="BG62" s="83"/>
      <c r="BH62" s="83"/>
    </row>
    <row r="63" spans="2:60" ht="15.75" hidden="1">
      <c r="B63" s="71">
        <f>'1.1'!B61</f>
        <v>0</v>
      </c>
      <c r="C63" s="137">
        <f>'1.1'!C61</f>
        <v>0</v>
      </c>
      <c r="D63" s="122"/>
      <c r="E63" s="122"/>
      <c r="F63" s="122"/>
      <c r="G63" s="122"/>
      <c r="H63" s="78"/>
      <c r="I63" s="156"/>
      <c r="J63" s="157"/>
      <c r="K63" s="156"/>
      <c r="L63" s="156"/>
      <c r="M63" s="156"/>
      <c r="N63" s="124">
        <f>'1.1'!R61</f>
        <v>0</v>
      </c>
      <c r="O63" s="124">
        <f t="shared" si="4"/>
        <v>0</v>
      </c>
      <c r="P63" s="124">
        <f t="shared" si="5"/>
        <v>0</v>
      </c>
      <c r="Q63" s="124">
        <f t="shared" si="6"/>
        <v>0</v>
      </c>
      <c r="R63" s="124">
        <f t="shared" si="7"/>
        <v>0</v>
      </c>
      <c r="S63" s="156"/>
      <c r="T63" s="156"/>
      <c r="U63" s="156"/>
      <c r="V63" s="156"/>
      <c r="W63" s="156"/>
      <c r="X63" s="156"/>
      <c r="Y63" s="156"/>
      <c r="Z63" s="156"/>
      <c r="AA63" s="156"/>
      <c r="AB63" s="209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BC63" s="83"/>
      <c r="BD63" s="83"/>
      <c r="BE63" s="83"/>
      <c r="BF63" s="83"/>
      <c r="BG63" s="83"/>
      <c r="BH63" s="83"/>
    </row>
    <row r="64" spans="2:60" ht="15.75" hidden="1">
      <c r="B64" s="71">
        <f>'1.1'!B62</f>
        <v>0</v>
      </c>
      <c r="C64" s="137">
        <f>'1.1'!C62</f>
        <v>0</v>
      </c>
      <c r="D64" s="122"/>
      <c r="E64" s="122"/>
      <c r="F64" s="122"/>
      <c r="G64" s="122"/>
      <c r="H64" s="78"/>
      <c r="I64" s="156"/>
      <c r="J64" s="157"/>
      <c r="K64" s="156"/>
      <c r="L64" s="156"/>
      <c r="M64" s="156"/>
      <c r="N64" s="124">
        <f>'1.1'!R62</f>
        <v>0</v>
      </c>
      <c r="O64" s="124">
        <f t="shared" si="4"/>
        <v>0</v>
      </c>
      <c r="P64" s="124">
        <f t="shared" si="5"/>
        <v>0</v>
      </c>
      <c r="Q64" s="124">
        <f t="shared" si="6"/>
        <v>0</v>
      </c>
      <c r="R64" s="124">
        <f t="shared" si="7"/>
        <v>0</v>
      </c>
      <c r="S64" s="156"/>
      <c r="T64" s="156"/>
      <c r="U64" s="156"/>
      <c r="V64" s="156"/>
      <c r="W64" s="156"/>
      <c r="X64" s="156"/>
      <c r="Y64" s="156"/>
      <c r="Z64" s="156"/>
      <c r="AA64" s="156"/>
      <c r="AB64" s="209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BC64" s="83"/>
      <c r="BD64" s="83"/>
      <c r="BE64" s="83"/>
      <c r="BF64" s="83"/>
      <c r="BG64" s="83"/>
      <c r="BH64" s="83"/>
    </row>
    <row r="65" spans="2:60" ht="15.75" hidden="1">
      <c r="B65" s="71">
        <f>'1.1'!B63</f>
        <v>0</v>
      </c>
      <c r="C65" s="137">
        <f>'1.1'!C63</f>
        <v>0</v>
      </c>
      <c r="D65" s="122"/>
      <c r="E65" s="122"/>
      <c r="F65" s="122"/>
      <c r="G65" s="122"/>
      <c r="H65" s="78"/>
      <c r="I65" s="156"/>
      <c r="J65" s="157"/>
      <c r="K65" s="156"/>
      <c r="L65" s="156"/>
      <c r="M65" s="156"/>
      <c r="N65" s="124">
        <f>'1.1'!R63</f>
        <v>0</v>
      </c>
      <c r="O65" s="124">
        <f t="shared" si="4"/>
        <v>0</v>
      </c>
      <c r="P65" s="124">
        <f t="shared" si="5"/>
        <v>0</v>
      </c>
      <c r="Q65" s="124">
        <f t="shared" si="6"/>
        <v>0</v>
      </c>
      <c r="R65" s="124">
        <f t="shared" si="7"/>
        <v>0</v>
      </c>
      <c r="S65" s="156"/>
      <c r="T65" s="156"/>
      <c r="U65" s="156"/>
      <c r="V65" s="156"/>
      <c r="W65" s="156"/>
      <c r="X65" s="156"/>
      <c r="Y65" s="156"/>
      <c r="Z65" s="156"/>
      <c r="AA65" s="156"/>
      <c r="AB65" s="209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BC65" s="83"/>
      <c r="BD65" s="83"/>
      <c r="BE65" s="83"/>
      <c r="BF65" s="83"/>
      <c r="BG65" s="83"/>
      <c r="BH65" s="83"/>
    </row>
    <row r="66" spans="2:60" ht="15.75" hidden="1">
      <c r="B66" s="71">
        <f>'1.1'!B64</f>
        <v>0</v>
      </c>
      <c r="C66" s="137">
        <f>'1.1'!C64</f>
        <v>0</v>
      </c>
      <c r="D66" s="122"/>
      <c r="E66" s="122"/>
      <c r="F66" s="122"/>
      <c r="G66" s="122"/>
      <c r="H66" s="78"/>
      <c r="I66" s="156"/>
      <c r="J66" s="157"/>
      <c r="K66" s="156"/>
      <c r="L66" s="156"/>
      <c r="M66" s="156"/>
      <c r="N66" s="124">
        <f>'1.1'!R64</f>
        <v>0</v>
      </c>
      <c r="O66" s="124">
        <f t="shared" si="4"/>
        <v>0</v>
      </c>
      <c r="P66" s="124">
        <f t="shared" si="5"/>
        <v>0</v>
      </c>
      <c r="Q66" s="124">
        <f t="shared" si="6"/>
        <v>0</v>
      </c>
      <c r="R66" s="124">
        <f t="shared" si="7"/>
        <v>0</v>
      </c>
      <c r="S66" s="156"/>
      <c r="T66" s="156"/>
      <c r="U66" s="156"/>
      <c r="V66" s="156"/>
      <c r="W66" s="156"/>
      <c r="X66" s="156"/>
      <c r="Y66" s="156"/>
      <c r="Z66" s="156"/>
      <c r="AA66" s="156"/>
      <c r="AB66" s="209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BC66" s="83"/>
      <c r="BD66" s="83"/>
      <c r="BE66" s="83"/>
      <c r="BF66" s="83"/>
      <c r="BG66" s="83"/>
      <c r="BH66" s="83"/>
    </row>
    <row r="67" spans="2:60" ht="15.75" hidden="1">
      <c r="B67" s="71">
        <f>'1.1'!B65</f>
        <v>0</v>
      </c>
      <c r="C67" s="137">
        <f>'1.1'!C65</f>
        <v>0</v>
      </c>
      <c r="D67" s="122"/>
      <c r="E67" s="122"/>
      <c r="F67" s="122"/>
      <c r="G67" s="122"/>
      <c r="H67" s="124"/>
      <c r="I67" s="156"/>
      <c r="J67" s="157"/>
      <c r="K67" s="156"/>
      <c r="L67" s="156"/>
      <c r="M67" s="156"/>
      <c r="N67" s="124">
        <f>'1.1'!R65</f>
        <v>0</v>
      </c>
      <c r="O67" s="124">
        <f t="shared" si="4"/>
        <v>0</v>
      </c>
      <c r="P67" s="124">
        <f t="shared" si="5"/>
        <v>0</v>
      </c>
      <c r="Q67" s="124">
        <f t="shared" si="6"/>
        <v>0</v>
      </c>
      <c r="R67" s="124">
        <f t="shared" si="7"/>
        <v>0</v>
      </c>
      <c r="S67" s="122"/>
      <c r="T67" s="122"/>
      <c r="U67" s="122"/>
      <c r="V67" s="122"/>
      <c r="W67" s="156"/>
      <c r="X67" s="156"/>
      <c r="Y67" s="156"/>
      <c r="Z67" s="156"/>
      <c r="AA67" s="156"/>
      <c r="AB67" s="209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BC67" s="83"/>
      <c r="BD67" s="83"/>
      <c r="BE67" s="83"/>
      <c r="BF67" s="83"/>
      <c r="BG67" s="83"/>
      <c r="BH67" s="83"/>
    </row>
    <row r="68" spans="2:60" ht="15.75" hidden="1">
      <c r="B68" s="71">
        <f>'1.1'!B66</f>
        <v>0</v>
      </c>
      <c r="C68" s="137">
        <f>'1.1'!C66</f>
        <v>0</v>
      </c>
      <c r="D68" s="122"/>
      <c r="E68" s="122"/>
      <c r="F68" s="122"/>
      <c r="G68" s="122"/>
      <c r="H68" s="124"/>
      <c r="I68" s="156"/>
      <c r="J68" s="157"/>
      <c r="K68" s="156"/>
      <c r="L68" s="156"/>
      <c r="M68" s="156"/>
      <c r="N68" s="124">
        <f>'1.1'!R66</f>
        <v>0</v>
      </c>
      <c r="O68" s="124">
        <f t="shared" si="4"/>
        <v>0</v>
      </c>
      <c r="P68" s="124">
        <f t="shared" si="5"/>
        <v>0</v>
      </c>
      <c r="Q68" s="124">
        <f t="shared" si="6"/>
        <v>0</v>
      </c>
      <c r="R68" s="124">
        <f t="shared" si="7"/>
        <v>0</v>
      </c>
      <c r="S68" s="122"/>
      <c r="T68" s="122"/>
      <c r="U68" s="122"/>
      <c r="V68" s="122"/>
      <c r="W68" s="156"/>
      <c r="X68" s="156"/>
      <c r="Y68" s="156"/>
      <c r="Z68" s="156"/>
      <c r="AA68" s="156"/>
      <c r="AB68" s="209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BC68" s="83"/>
      <c r="BD68" s="83"/>
      <c r="BE68" s="83"/>
      <c r="BF68" s="83"/>
      <c r="BG68" s="83"/>
      <c r="BH68" s="83"/>
    </row>
    <row r="69" spans="2:60" ht="15.75" hidden="1">
      <c r="B69" s="71">
        <f>'1.1'!B67</f>
        <v>0</v>
      </c>
      <c r="C69" s="137">
        <f>'1.1'!C67</f>
        <v>0</v>
      </c>
      <c r="D69" s="122"/>
      <c r="E69" s="122"/>
      <c r="F69" s="122"/>
      <c r="G69" s="122"/>
      <c r="H69" s="124"/>
      <c r="I69" s="156"/>
      <c r="J69" s="157"/>
      <c r="K69" s="156"/>
      <c r="L69" s="156"/>
      <c r="M69" s="156"/>
      <c r="N69" s="124">
        <f>'1.1'!R67</f>
        <v>0</v>
      </c>
      <c r="O69" s="124">
        <f t="shared" si="4"/>
        <v>0</v>
      </c>
      <c r="P69" s="124">
        <f t="shared" si="5"/>
        <v>0</v>
      </c>
      <c r="Q69" s="124">
        <f t="shared" si="6"/>
        <v>0</v>
      </c>
      <c r="R69" s="124">
        <f t="shared" si="7"/>
        <v>0</v>
      </c>
      <c r="S69" s="122"/>
      <c r="T69" s="122"/>
      <c r="U69" s="122"/>
      <c r="V69" s="122"/>
      <c r="W69" s="156"/>
      <c r="X69" s="156"/>
      <c r="Y69" s="156"/>
      <c r="Z69" s="156"/>
      <c r="AA69" s="156"/>
      <c r="AB69" s="209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BC69" s="83"/>
      <c r="BD69" s="83"/>
      <c r="BE69" s="83"/>
      <c r="BF69" s="83"/>
      <c r="BG69" s="83"/>
      <c r="BH69" s="83"/>
    </row>
    <row r="70" spans="2:60" ht="15.75" hidden="1">
      <c r="B70" s="71">
        <f>'1.1'!B68</f>
        <v>0</v>
      </c>
      <c r="C70" s="137">
        <f>'1.1'!C68</f>
        <v>0</v>
      </c>
      <c r="D70" s="122"/>
      <c r="E70" s="122"/>
      <c r="F70" s="122"/>
      <c r="G70" s="122"/>
      <c r="H70" s="124"/>
      <c r="I70" s="156"/>
      <c r="J70" s="157"/>
      <c r="K70" s="156"/>
      <c r="L70" s="156"/>
      <c r="M70" s="156"/>
      <c r="N70" s="124">
        <f>'1.1'!R68</f>
        <v>0</v>
      </c>
      <c r="O70" s="124">
        <f t="shared" si="4"/>
        <v>0</v>
      </c>
      <c r="P70" s="124">
        <f t="shared" si="5"/>
        <v>0</v>
      </c>
      <c r="Q70" s="124">
        <f t="shared" si="6"/>
        <v>0</v>
      </c>
      <c r="R70" s="124">
        <f t="shared" si="7"/>
        <v>0</v>
      </c>
      <c r="S70" s="122"/>
      <c r="T70" s="122"/>
      <c r="U70" s="122"/>
      <c r="V70" s="122"/>
      <c r="W70" s="156"/>
      <c r="X70" s="156"/>
      <c r="Y70" s="156"/>
      <c r="Z70" s="156"/>
      <c r="AA70" s="156"/>
      <c r="AB70" s="209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BC70" s="83"/>
      <c r="BD70" s="83"/>
      <c r="BE70" s="83"/>
      <c r="BF70" s="83"/>
      <c r="BG70" s="83"/>
      <c r="BH70" s="83"/>
    </row>
    <row r="71" spans="2:60" ht="16.5" hidden="1" thickBot="1">
      <c r="B71" s="79">
        <f>'1.1'!B69</f>
        <v>0</v>
      </c>
      <c r="C71" s="210">
        <f>'1.1'!C69</f>
        <v>0</v>
      </c>
      <c r="D71" s="211"/>
      <c r="E71" s="211"/>
      <c r="F71" s="211"/>
      <c r="G71" s="211"/>
      <c r="H71" s="211"/>
      <c r="I71" s="211"/>
      <c r="J71" s="212"/>
      <c r="K71" s="211"/>
      <c r="L71" s="211"/>
      <c r="M71" s="211"/>
      <c r="N71" s="128">
        <f>'1.1'!R69</f>
        <v>0</v>
      </c>
      <c r="O71" s="128">
        <f t="shared" si="4"/>
        <v>0</v>
      </c>
      <c r="P71" s="128">
        <f t="shared" si="5"/>
        <v>0</v>
      </c>
      <c r="Q71" s="128">
        <f t="shared" si="6"/>
        <v>0</v>
      </c>
      <c r="R71" s="128">
        <f t="shared" si="7"/>
        <v>0</v>
      </c>
      <c r="S71" s="211"/>
      <c r="T71" s="211"/>
      <c r="U71" s="211"/>
      <c r="V71" s="211"/>
      <c r="W71" s="211"/>
      <c r="X71" s="211"/>
      <c r="Y71" s="211"/>
      <c r="Z71" s="211"/>
      <c r="AA71" s="211"/>
      <c r="AB71" s="21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BC71" s="83"/>
      <c r="BD71" s="83"/>
      <c r="BE71" s="83"/>
      <c r="BF71" s="83"/>
      <c r="BG71" s="83"/>
      <c r="BH71" s="83"/>
    </row>
    <row r="72" spans="2:60" ht="15.75">
      <c r="B72" s="83"/>
      <c r="C72" s="83"/>
      <c r="D72" s="83"/>
      <c r="E72" s="83"/>
      <c r="F72" s="83"/>
      <c r="G72" s="83"/>
      <c r="H72" s="83"/>
      <c r="I72" s="83"/>
      <c r="J72" s="147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BC72" s="83"/>
      <c r="BD72" s="83"/>
      <c r="BE72" s="83"/>
      <c r="BF72" s="83"/>
      <c r="BG72" s="83"/>
      <c r="BH72" s="83"/>
    </row>
    <row r="73" spans="2:60" ht="15.75">
      <c r="B73" s="83"/>
      <c r="C73" s="83"/>
      <c r="D73" s="83"/>
      <c r="E73" s="83"/>
      <c r="F73" s="83"/>
      <c r="G73" s="83"/>
      <c r="H73" s="83"/>
      <c r="I73" s="83"/>
      <c r="J73" s="147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BC73" s="83"/>
      <c r="BD73" s="83"/>
      <c r="BE73" s="83"/>
      <c r="BF73" s="83"/>
      <c r="BG73" s="83"/>
      <c r="BH73" s="83"/>
    </row>
    <row r="74" spans="2:60" ht="15.75">
      <c r="B74" s="83"/>
      <c r="C74" s="83"/>
      <c r="D74" s="83"/>
      <c r="E74" s="83"/>
      <c r="F74" s="83"/>
      <c r="G74" s="83"/>
      <c r="H74" s="83"/>
      <c r="I74" s="83"/>
      <c r="J74" s="147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BC74" s="83"/>
      <c r="BD74" s="83"/>
      <c r="BE74" s="83"/>
      <c r="BF74" s="83"/>
      <c r="BG74" s="83"/>
      <c r="BH74" s="83"/>
    </row>
    <row r="75" spans="2:60" ht="15.75">
      <c r="B75" s="83"/>
      <c r="C75" s="83"/>
      <c r="D75" s="83"/>
      <c r="E75" s="83"/>
      <c r="F75" s="83"/>
      <c r="G75" s="83"/>
      <c r="H75" s="83"/>
      <c r="I75" s="83"/>
      <c r="J75" s="147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BC75" s="83"/>
      <c r="BD75" s="83"/>
      <c r="BE75" s="83"/>
      <c r="BF75" s="83"/>
      <c r="BG75" s="83"/>
      <c r="BH75" s="83"/>
    </row>
    <row r="76" spans="2:60" ht="15.75">
      <c r="B76" s="83"/>
      <c r="C76" s="83"/>
      <c r="D76" s="83"/>
      <c r="E76" s="83"/>
      <c r="F76" s="83"/>
      <c r="G76" s="83"/>
      <c r="H76" s="83"/>
      <c r="I76" s="83"/>
      <c r="J76" s="147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BC76" s="83"/>
      <c r="BD76" s="83"/>
      <c r="BE76" s="83"/>
      <c r="BF76" s="83"/>
      <c r="BG76" s="83"/>
      <c r="BH76" s="83"/>
    </row>
    <row r="77" spans="2:60" ht="15.75">
      <c r="B77" s="83"/>
      <c r="C77" s="83"/>
      <c r="D77" s="83"/>
      <c r="E77" s="83"/>
      <c r="F77" s="83"/>
      <c r="G77" s="83"/>
      <c r="H77" s="83"/>
      <c r="I77" s="83"/>
      <c r="J77" s="147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BC77" s="83"/>
      <c r="BD77" s="83"/>
      <c r="BE77" s="83"/>
      <c r="BF77" s="83"/>
      <c r="BG77" s="83"/>
      <c r="BH77" s="83"/>
    </row>
    <row r="78" spans="2:60" ht="15.75">
      <c r="B78" s="83"/>
      <c r="C78" s="83"/>
      <c r="D78" s="83"/>
      <c r="E78" s="83"/>
      <c r="F78" s="83"/>
      <c r="G78" s="83"/>
      <c r="H78" s="83"/>
      <c r="I78" s="83"/>
      <c r="J78" s="147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BC78" s="83"/>
      <c r="BD78" s="83"/>
      <c r="BE78" s="83"/>
      <c r="BF78" s="83"/>
      <c r="BG78" s="83"/>
      <c r="BH78" s="83"/>
    </row>
    <row r="79" spans="2:60" ht="15.75">
      <c r="B79" s="83"/>
      <c r="C79" s="83"/>
      <c r="D79" s="83"/>
      <c r="E79" s="83"/>
      <c r="F79" s="83"/>
      <c r="G79" s="83"/>
      <c r="H79" s="83"/>
      <c r="I79" s="83"/>
      <c r="J79" s="147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BC79" s="83"/>
      <c r="BD79" s="83"/>
      <c r="BE79" s="83"/>
      <c r="BF79" s="83"/>
      <c r="BG79" s="83"/>
      <c r="BH79" s="83"/>
    </row>
    <row r="80" spans="2:60" ht="15.75">
      <c r="B80" s="83"/>
      <c r="C80" s="83"/>
      <c r="D80" s="83"/>
      <c r="E80" s="83"/>
      <c r="F80" s="83"/>
      <c r="G80" s="83"/>
      <c r="H80" s="83"/>
      <c r="I80" s="83"/>
      <c r="J80" s="147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BC80" s="83"/>
      <c r="BD80" s="83"/>
      <c r="BE80" s="83"/>
      <c r="BF80" s="83"/>
      <c r="BG80" s="83"/>
      <c r="BH80" s="83"/>
    </row>
    <row r="81" spans="2:60" ht="15.75">
      <c r="B81" s="83"/>
      <c r="C81" s="83"/>
      <c r="D81" s="83"/>
      <c r="E81" s="83"/>
      <c r="F81" s="83"/>
      <c r="G81" s="83"/>
      <c r="H81" s="83"/>
      <c r="I81" s="83"/>
      <c r="J81" s="147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BC81" s="83"/>
      <c r="BD81" s="83"/>
      <c r="BE81" s="83"/>
      <c r="BF81" s="83"/>
      <c r="BG81" s="83"/>
      <c r="BH81" s="83"/>
    </row>
    <row r="82" spans="2:60" ht="15.75">
      <c r="B82" s="83"/>
      <c r="C82" s="83"/>
      <c r="D82" s="83"/>
      <c r="E82" s="83"/>
      <c r="F82" s="83"/>
      <c r="G82" s="83"/>
      <c r="H82" s="83"/>
      <c r="I82" s="83"/>
      <c r="J82" s="147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BC82" s="83"/>
      <c r="BD82" s="83"/>
      <c r="BE82" s="83"/>
      <c r="BF82" s="83"/>
      <c r="BG82" s="83"/>
      <c r="BH82" s="83"/>
    </row>
    <row r="83" spans="2:60" ht="15.75">
      <c r="B83" s="83"/>
      <c r="C83" s="83"/>
      <c r="D83" s="83"/>
      <c r="E83" s="83"/>
      <c r="F83" s="83"/>
      <c r="G83" s="83"/>
      <c r="H83" s="83"/>
      <c r="I83" s="83"/>
      <c r="J83" s="147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BC83" s="83"/>
      <c r="BD83" s="83"/>
      <c r="BE83" s="83"/>
      <c r="BF83" s="83"/>
      <c r="BG83" s="83"/>
      <c r="BH83" s="83"/>
    </row>
    <row r="84" spans="2:60" ht="15.75">
      <c r="B84" s="83"/>
      <c r="C84" s="83"/>
      <c r="D84" s="83"/>
      <c r="E84" s="83"/>
      <c r="F84" s="83"/>
      <c r="G84" s="83"/>
      <c r="H84" s="83"/>
      <c r="I84" s="83"/>
      <c r="J84" s="147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BC84" s="83"/>
      <c r="BD84" s="83"/>
      <c r="BE84" s="83"/>
      <c r="BF84" s="83"/>
      <c r="BG84" s="83"/>
      <c r="BH84" s="83"/>
    </row>
    <row r="85" spans="2:60" ht="15.75">
      <c r="B85" s="83"/>
      <c r="C85" s="83"/>
      <c r="D85" s="83"/>
      <c r="E85" s="83"/>
      <c r="F85" s="83"/>
      <c r="G85" s="83"/>
      <c r="H85" s="83"/>
      <c r="I85" s="83"/>
      <c r="J85" s="147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BC85" s="83"/>
      <c r="BD85" s="83"/>
      <c r="BE85" s="83"/>
      <c r="BF85" s="83"/>
      <c r="BG85" s="83"/>
      <c r="BH85" s="83"/>
    </row>
    <row r="86" spans="2:60" ht="15.75">
      <c r="B86" s="83"/>
      <c r="C86" s="83"/>
      <c r="D86" s="83"/>
      <c r="E86" s="83"/>
      <c r="F86" s="83"/>
      <c r="G86" s="83"/>
      <c r="H86" s="83"/>
      <c r="I86" s="83"/>
      <c r="J86" s="147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BC86" s="83"/>
      <c r="BD86" s="83"/>
      <c r="BE86" s="83"/>
      <c r="BF86" s="83"/>
      <c r="BG86" s="83"/>
      <c r="BH86" s="83"/>
    </row>
    <row r="87" spans="2:60" ht="15.75">
      <c r="B87" s="83"/>
      <c r="C87" s="83"/>
      <c r="D87" s="83"/>
      <c r="E87" s="83"/>
      <c r="F87" s="83"/>
      <c r="G87" s="83"/>
      <c r="H87" s="83"/>
      <c r="I87" s="83"/>
      <c r="J87" s="147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BC87" s="83"/>
      <c r="BD87" s="83"/>
      <c r="BE87" s="83"/>
      <c r="BF87" s="83"/>
      <c r="BG87" s="83"/>
      <c r="BH87" s="83"/>
    </row>
    <row r="88" spans="2:60" ht="15.75">
      <c r="B88" s="83"/>
      <c r="C88" s="83"/>
      <c r="D88" s="83"/>
      <c r="E88" s="83"/>
      <c r="F88" s="83"/>
      <c r="G88" s="83"/>
      <c r="H88" s="83"/>
      <c r="I88" s="83"/>
      <c r="J88" s="147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BC88" s="83"/>
      <c r="BD88" s="83"/>
      <c r="BE88" s="83"/>
      <c r="BF88" s="83"/>
      <c r="BG88" s="83"/>
      <c r="BH88" s="83"/>
    </row>
    <row r="89" spans="2:60" ht="15.75">
      <c r="B89" s="83"/>
      <c r="C89" s="83"/>
      <c r="D89" s="83"/>
      <c r="E89" s="83"/>
      <c r="F89" s="83"/>
      <c r="G89" s="83"/>
      <c r="H89" s="83"/>
      <c r="I89" s="83"/>
      <c r="J89" s="147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BC89" s="83"/>
      <c r="BD89" s="83"/>
      <c r="BE89" s="83"/>
      <c r="BF89" s="83"/>
      <c r="BG89" s="83"/>
      <c r="BH89" s="83"/>
    </row>
    <row r="90" spans="2:60" ht="15.75">
      <c r="B90" s="83"/>
      <c r="C90" s="83"/>
      <c r="D90" s="83"/>
      <c r="E90" s="83"/>
      <c r="F90" s="83"/>
      <c r="G90" s="83"/>
      <c r="H90" s="83"/>
      <c r="I90" s="83"/>
      <c r="J90" s="147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BC90" s="83"/>
      <c r="BD90" s="83"/>
      <c r="BE90" s="83"/>
      <c r="BF90" s="83"/>
      <c r="BG90" s="83"/>
      <c r="BH90" s="83"/>
    </row>
    <row r="91" spans="2:60" ht="15.75">
      <c r="B91" s="83"/>
      <c r="C91" s="83"/>
      <c r="D91" s="83"/>
      <c r="E91" s="83"/>
      <c r="F91" s="83"/>
      <c r="G91" s="83"/>
      <c r="H91" s="83"/>
      <c r="I91" s="83"/>
      <c r="J91" s="147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BC91" s="83"/>
      <c r="BD91" s="83"/>
      <c r="BE91" s="83"/>
      <c r="BF91" s="83"/>
      <c r="BG91" s="83"/>
      <c r="BH91" s="83"/>
    </row>
    <row r="92" spans="2:60" ht="15.75">
      <c r="B92" s="83"/>
      <c r="C92" s="83"/>
      <c r="D92" s="83"/>
      <c r="E92" s="83"/>
      <c r="F92" s="83"/>
      <c r="G92" s="83"/>
      <c r="H92" s="83"/>
      <c r="I92" s="83"/>
      <c r="J92" s="147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BC92" s="83"/>
      <c r="BD92" s="83"/>
      <c r="BE92" s="83"/>
      <c r="BF92" s="83"/>
      <c r="BG92" s="83"/>
      <c r="BH92" s="83"/>
    </row>
    <row r="93" spans="2:60" ht="15.75">
      <c r="B93" s="83"/>
      <c r="C93" s="83"/>
      <c r="D93" s="83"/>
      <c r="E93" s="83"/>
      <c r="F93" s="83"/>
      <c r="G93" s="83"/>
      <c r="H93" s="83"/>
      <c r="I93" s="83"/>
      <c r="J93" s="147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BC93" s="83"/>
      <c r="BD93" s="83"/>
      <c r="BE93" s="83"/>
      <c r="BF93" s="83"/>
      <c r="BG93" s="83"/>
      <c r="BH93" s="83"/>
    </row>
    <row r="94" spans="2:60" ht="15.75">
      <c r="B94" s="83"/>
      <c r="C94" s="83"/>
      <c r="D94" s="83"/>
      <c r="E94" s="83"/>
      <c r="F94" s="83"/>
      <c r="G94" s="83"/>
      <c r="H94" s="83"/>
      <c r="I94" s="83"/>
      <c r="J94" s="147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BC94" s="83"/>
      <c r="BD94" s="83"/>
      <c r="BE94" s="83"/>
      <c r="BF94" s="83"/>
      <c r="BG94" s="83"/>
      <c r="BH94" s="83"/>
    </row>
    <row r="95" spans="2:60" ht="15.75">
      <c r="B95" s="83"/>
      <c r="C95" s="83"/>
      <c r="D95" s="83"/>
      <c r="E95" s="83"/>
      <c r="F95" s="83"/>
      <c r="G95" s="83"/>
      <c r="H95" s="83"/>
      <c r="I95" s="83"/>
      <c r="J95" s="147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BC95" s="83"/>
      <c r="BD95" s="83"/>
      <c r="BE95" s="83"/>
      <c r="BF95" s="83"/>
      <c r="BG95" s="83"/>
      <c r="BH95" s="83"/>
    </row>
    <row r="96" spans="2:60" ht="15.75">
      <c r="B96" s="83"/>
      <c r="C96" s="83"/>
      <c r="D96" s="83"/>
      <c r="E96" s="83"/>
      <c r="F96" s="83"/>
      <c r="G96" s="83"/>
      <c r="H96" s="83"/>
      <c r="I96" s="83"/>
      <c r="J96" s="147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BC96" s="83"/>
      <c r="BD96" s="83"/>
      <c r="BE96" s="83"/>
      <c r="BF96" s="83"/>
      <c r="BG96" s="83"/>
      <c r="BH96" s="83"/>
    </row>
    <row r="97" spans="2:60" ht="15.75">
      <c r="B97" s="83"/>
      <c r="C97" s="83"/>
      <c r="D97" s="83"/>
      <c r="E97" s="83"/>
      <c r="F97" s="83"/>
      <c r="G97" s="83"/>
      <c r="H97" s="83"/>
      <c r="I97" s="83"/>
      <c r="J97" s="147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BC97" s="83"/>
      <c r="BD97" s="83"/>
      <c r="BE97" s="83"/>
      <c r="BF97" s="83"/>
      <c r="BG97" s="83"/>
      <c r="BH97" s="83"/>
    </row>
    <row r="98" spans="2:60" ht="15.75">
      <c r="B98" s="83"/>
      <c r="C98" s="83"/>
      <c r="D98" s="83"/>
      <c r="E98" s="83"/>
      <c r="F98" s="83"/>
      <c r="G98" s="83"/>
      <c r="H98" s="83"/>
      <c r="I98" s="83"/>
      <c r="J98" s="147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BC98" s="83"/>
      <c r="BD98" s="83"/>
      <c r="BE98" s="83"/>
      <c r="BF98" s="83"/>
      <c r="BG98" s="83"/>
      <c r="BH98" s="83"/>
    </row>
    <row r="99" spans="2:60" ht="15.75">
      <c r="B99" s="83"/>
      <c r="C99" s="83"/>
      <c r="D99" s="83"/>
      <c r="E99" s="83"/>
      <c r="F99" s="83"/>
      <c r="G99" s="83"/>
      <c r="H99" s="83"/>
      <c r="I99" s="83"/>
      <c r="J99" s="147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BC99" s="83"/>
      <c r="BD99" s="83"/>
      <c r="BE99" s="83"/>
      <c r="BF99" s="83"/>
      <c r="BG99" s="83"/>
      <c r="BH99" s="83"/>
    </row>
    <row r="100" spans="2:60" ht="15.75">
      <c r="B100" s="83"/>
      <c r="C100" s="83"/>
      <c r="D100" s="83"/>
      <c r="E100" s="83"/>
      <c r="F100" s="83"/>
      <c r="G100" s="83"/>
      <c r="H100" s="83"/>
      <c r="I100" s="83"/>
      <c r="J100" s="147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BC100" s="83"/>
      <c r="BD100" s="83"/>
      <c r="BE100" s="83"/>
      <c r="BF100" s="83"/>
      <c r="BG100" s="83"/>
      <c r="BH100" s="83"/>
    </row>
    <row r="101" spans="2:60" ht="15.75">
      <c r="B101" s="83"/>
      <c r="C101" s="83"/>
      <c r="D101" s="83"/>
      <c r="E101" s="83"/>
      <c r="F101" s="83"/>
      <c r="G101" s="83"/>
      <c r="H101" s="83"/>
      <c r="I101" s="83"/>
      <c r="J101" s="147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BC101" s="83"/>
      <c r="BD101" s="83"/>
      <c r="BE101" s="83"/>
      <c r="BF101" s="83"/>
      <c r="BG101" s="83"/>
      <c r="BH101" s="83"/>
    </row>
    <row r="102" spans="2:60" ht="15.75">
      <c r="B102" s="83"/>
      <c r="C102" s="83"/>
      <c r="D102" s="83"/>
      <c r="E102" s="83"/>
      <c r="F102" s="83"/>
      <c r="G102" s="83"/>
      <c r="H102" s="83"/>
      <c r="I102" s="83"/>
      <c r="J102" s="147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BC102" s="83"/>
      <c r="BD102" s="83"/>
      <c r="BE102" s="83"/>
      <c r="BF102" s="83"/>
      <c r="BG102" s="83"/>
      <c r="BH102" s="83"/>
    </row>
    <row r="103" spans="2:60" ht="15.75">
      <c r="B103" s="83"/>
      <c r="C103" s="83"/>
      <c r="D103" s="83"/>
      <c r="E103" s="83"/>
      <c r="F103" s="83"/>
      <c r="G103" s="83"/>
      <c r="H103" s="83"/>
      <c r="I103" s="83"/>
      <c r="J103" s="147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BC103" s="83"/>
      <c r="BD103" s="83"/>
      <c r="BE103" s="83"/>
      <c r="BF103" s="83"/>
      <c r="BG103" s="83"/>
      <c r="BH103" s="83"/>
    </row>
    <row r="104" spans="2:60" ht="15.75">
      <c r="B104" s="83"/>
      <c r="C104" s="83"/>
      <c r="D104" s="83"/>
      <c r="E104" s="83"/>
      <c r="F104" s="83"/>
      <c r="G104" s="83"/>
      <c r="H104" s="83"/>
      <c r="I104" s="83"/>
      <c r="J104" s="147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BC104" s="83"/>
      <c r="BD104" s="83"/>
      <c r="BE104" s="83"/>
      <c r="BF104" s="83"/>
      <c r="BG104" s="83"/>
      <c r="BH104" s="83"/>
    </row>
    <row r="105" spans="2:60" ht="15.75">
      <c r="B105" s="83"/>
      <c r="C105" s="83"/>
      <c r="D105" s="83"/>
      <c r="E105" s="83"/>
      <c r="F105" s="83"/>
      <c r="G105" s="83"/>
      <c r="H105" s="83"/>
      <c r="I105" s="83"/>
      <c r="J105" s="147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BC105" s="83"/>
      <c r="BD105" s="83"/>
      <c r="BE105" s="83"/>
      <c r="BF105" s="83"/>
      <c r="BG105" s="83"/>
      <c r="BH105" s="83"/>
    </row>
    <row r="106" spans="2:60" ht="15.75">
      <c r="B106" s="83"/>
      <c r="C106" s="83"/>
      <c r="D106" s="83"/>
      <c r="E106" s="83"/>
      <c r="F106" s="83"/>
      <c r="G106" s="83"/>
      <c r="H106" s="83"/>
      <c r="I106" s="83"/>
      <c r="J106" s="147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BC106" s="83"/>
      <c r="BD106" s="83"/>
      <c r="BE106" s="83"/>
      <c r="BF106" s="83"/>
      <c r="BG106" s="83"/>
      <c r="BH106" s="83"/>
    </row>
    <row r="107" spans="2:60" ht="15.75">
      <c r="B107" s="83"/>
      <c r="C107" s="83"/>
      <c r="D107" s="83"/>
      <c r="E107" s="83"/>
      <c r="F107" s="83"/>
      <c r="G107" s="83"/>
      <c r="H107" s="83"/>
      <c r="I107" s="83"/>
      <c r="J107" s="147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BC107" s="83"/>
      <c r="BD107" s="83"/>
      <c r="BE107" s="83"/>
      <c r="BF107" s="83"/>
      <c r="BG107" s="83"/>
      <c r="BH107" s="83"/>
    </row>
    <row r="108" spans="2:60" ht="15.75">
      <c r="B108" s="83"/>
      <c r="C108" s="83"/>
      <c r="D108" s="83"/>
      <c r="E108" s="83"/>
      <c r="F108" s="83"/>
      <c r="G108" s="83"/>
      <c r="H108" s="83"/>
      <c r="I108" s="83"/>
      <c r="J108" s="147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BC108" s="83"/>
      <c r="BD108" s="83"/>
      <c r="BE108" s="83"/>
      <c r="BF108" s="83"/>
      <c r="BG108" s="83"/>
      <c r="BH108" s="83"/>
    </row>
    <row r="109" spans="2:60" ht="15.75">
      <c r="B109" s="83"/>
      <c r="C109" s="83"/>
      <c r="D109" s="83"/>
      <c r="E109" s="83"/>
      <c r="F109" s="83"/>
      <c r="G109" s="83"/>
      <c r="H109" s="83"/>
      <c r="I109" s="83"/>
      <c r="J109" s="147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BC109" s="83"/>
      <c r="BD109" s="83"/>
      <c r="BE109" s="83"/>
      <c r="BF109" s="83"/>
      <c r="BG109" s="83"/>
      <c r="BH109" s="83"/>
    </row>
    <row r="110" spans="2:60" ht="15.75">
      <c r="B110" s="83"/>
      <c r="C110" s="83"/>
      <c r="D110" s="83"/>
      <c r="E110" s="83"/>
      <c r="F110" s="83"/>
      <c r="G110" s="83"/>
      <c r="H110" s="83"/>
      <c r="I110" s="83"/>
      <c r="J110" s="147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BC110" s="83"/>
      <c r="BD110" s="83"/>
      <c r="BE110" s="83"/>
      <c r="BF110" s="83"/>
      <c r="BG110" s="83"/>
      <c r="BH110" s="83"/>
    </row>
    <row r="111" spans="2:60" ht="15.75">
      <c r="B111" s="83"/>
      <c r="C111" s="83"/>
      <c r="D111" s="83"/>
      <c r="E111" s="83"/>
      <c r="F111" s="83"/>
      <c r="G111" s="83"/>
      <c r="H111" s="83"/>
      <c r="I111" s="83"/>
      <c r="J111" s="147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BC111" s="83"/>
      <c r="BD111" s="83"/>
      <c r="BE111" s="83"/>
      <c r="BF111" s="83"/>
      <c r="BG111" s="83"/>
      <c r="BH111" s="83"/>
    </row>
    <row r="112" spans="2:60" ht="15.75">
      <c r="B112" s="83"/>
      <c r="C112" s="83"/>
      <c r="D112" s="83"/>
      <c r="E112" s="83"/>
      <c r="F112" s="83"/>
      <c r="G112" s="83"/>
      <c r="H112" s="83"/>
      <c r="I112" s="83"/>
      <c r="J112" s="147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BC112" s="83"/>
      <c r="BD112" s="83"/>
      <c r="BE112" s="83"/>
      <c r="BF112" s="83"/>
      <c r="BG112" s="83"/>
      <c r="BH112" s="83"/>
    </row>
    <row r="113" spans="2:60" ht="15.75">
      <c r="B113" s="83"/>
      <c r="C113" s="83"/>
      <c r="D113" s="83"/>
      <c r="E113" s="83"/>
      <c r="F113" s="83"/>
      <c r="G113" s="83"/>
      <c r="H113" s="83"/>
      <c r="I113" s="83"/>
      <c r="J113" s="147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BC113" s="83"/>
      <c r="BD113" s="83"/>
      <c r="BE113" s="83"/>
      <c r="BF113" s="83"/>
      <c r="BG113" s="83"/>
      <c r="BH113" s="83"/>
    </row>
    <row r="114" spans="2:60" ht="15.75">
      <c r="B114" s="83"/>
      <c r="C114" s="83"/>
      <c r="D114" s="83"/>
      <c r="E114" s="83"/>
      <c r="F114" s="83"/>
      <c r="G114" s="83"/>
      <c r="H114" s="83"/>
      <c r="I114" s="83"/>
      <c r="J114" s="147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BC114" s="83"/>
      <c r="BD114" s="83"/>
      <c r="BE114" s="83"/>
      <c r="BF114" s="83"/>
      <c r="BG114" s="83"/>
      <c r="BH114" s="83"/>
    </row>
    <row r="115" spans="2:60" ht="15.75">
      <c r="B115" s="83"/>
      <c r="C115" s="83"/>
      <c r="D115" s="83"/>
      <c r="E115" s="83"/>
      <c r="F115" s="83"/>
      <c r="G115" s="83"/>
      <c r="H115" s="83"/>
      <c r="I115" s="83"/>
      <c r="J115" s="147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BC115" s="83"/>
      <c r="BD115" s="83"/>
      <c r="BE115" s="83"/>
      <c r="BF115" s="83"/>
      <c r="BG115" s="83"/>
      <c r="BH115" s="83"/>
    </row>
    <row r="116" spans="2:60" ht="15.75">
      <c r="B116" s="83"/>
      <c r="C116" s="83"/>
      <c r="D116" s="83"/>
      <c r="E116" s="83"/>
      <c r="F116" s="83"/>
      <c r="G116" s="83"/>
      <c r="H116" s="83"/>
      <c r="I116" s="83"/>
      <c r="J116" s="147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BC116" s="83"/>
      <c r="BD116" s="83"/>
      <c r="BE116" s="83"/>
      <c r="BF116" s="83"/>
      <c r="BG116" s="83"/>
      <c r="BH116" s="83"/>
    </row>
    <row r="117" spans="2:60" ht="15.75">
      <c r="B117" s="83"/>
      <c r="C117" s="83"/>
      <c r="D117" s="83"/>
      <c r="E117" s="83"/>
      <c r="F117" s="83"/>
      <c r="G117" s="83"/>
      <c r="H117" s="83"/>
      <c r="I117" s="83"/>
      <c r="J117" s="147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BC117" s="83"/>
      <c r="BD117" s="83"/>
      <c r="BE117" s="83"/>
      <c r="BF117" s="83"/>
      <c r="BG117" s="83"/>
      <c r="BH117" s="83"/>
    </row>
    <row r="118" spans="2:60" ht="15.75">
      <c r="B118" s="83"/>
      <c r="C118" s="83"/>
      <c r="D118" s="83"/>
      <c r="E118" s="83"/>
      <c r="F118" s="83"/>
      <c r="G118" s="83"/>
      <c r="H118" s="83"/>
      <c r="I118" s="83"/>
      <c r="J118" s="147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BC118" s="83"/>
      <c r="BD118" s="83"/>
      <c r="BE118" s="83"/>
      <c r="BF118" s="83"/>
      <c r="BG118" s="83"/>
      <c r="BH118" s="83"/>
    </row>
    <row r="119" spans="2:60" ht="15.75">
      <c r="B119" s="83"/>
      <c r="C119" s="83"/>
      <c r="D119" s="83"/>
      <c r="E119" s="83"/>
      <c r="F119" s="83"/>
      <c r="G119" s="83"/>
      <c r="H119" s="83"/>
      <c r="I119" s="83"/>
      <c r="J119" s="147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BC119" s="83"/>
      <c r="BD119" s="83"/>
      <c r="BE119" s="83"/>
      <c r="BF119" s="83"/>
      <c r="BG119" s="83"/>
      <c r="BH119" s="83"/>
    </row>
    <row r="120" spans="2:60" ht="15.75">
      <c r="B120" s="83"/>
      <c r="C120" s="83"/>
      <c r="D120" s="83"/>
      <c r="E120" s="83"/>
      <c r="F120" s="83"/>
      <c r="G120" s="83"/>
      <c r="H120" s="83"/>
      <c r="I120" s="83"/>
      <c r="J120" s="147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BC120" s="83"/>
      <c r="BD120" s="83"/>
      <c r="BE120" s="83"/>
      <c r="BF120" s="83"/>
      <c r="BG120" s="83"/>
      <c r="BH120" s="83"/>
    </row>
    <row r="121" spans="2:60" ht="15.75">
      <c r="B121" s="83"/>
      <c r="C121" s="83"/>
      <c r="D121" s="83"/>
      <c r="E121" s="83"/>
      <c r="F121" s="83"/>
      <c r="G121" s="83"/>
      <c r="H121" s="83"/>
      <c r="I121" s="83"/>
      <c r="J121" s="147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BC121" s="83"/>
      <c r="BD121" s="83"/>
      <c r="BE121" s="83"/>
      <c r="BF121" s="83"/>
      <c r="BG121" s="83"/>
      <c r="BH121" s="83"/>
    </row>
    <row r="122" spans="2:60" ht="15.75">
      <c r="B122" s="83"/>
      <c r="C122" s="83"/>
      <c r="D122" s="83"/>
      <c r="E122" s="83"/>
      <c r="F122" s="83"/>
      <c r="G122" s="83"/>
      <c r="H122" s="83"/>
      <c r="I122" s="83"/>
      <c r="J122" s="147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BC122" s="83"/>
      <c r="BD122" s="83"/>
      <c r="BE122" s="83"/>
      <c r="BF122" s="83"/>
      <c r="BG122" s="83"/>
      <c r="BH122" s="83"/>
    </row>
    <row r="123" spans="2:60" ht="15.75">
      <c r="B123" s="83"/>
      <c r="C123" s="83"/>
      <c r="D123" s="83"/>
      <c r="E123" s="83"/>
      <c r="F123" s="83"/>
      <c r="G123" s="83"/>
      <c r="H123" s="83"/>
      <c r="I123" s="83"/>
      <c r="J123" s="147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BC123" s="83"/>
      <c r="BD123" s="83"/>
      <c r="BE123" s="83"/>
      <c r="BF123" s="83"/>
      <c r="BG123" s="83"/>
      <c r="BH123" s="83"/>
    </row>
    <row r="124" spans="2:60" ht="15.75">
      <c r="B124" s="83"/>
      <c r="C124" s="83"/>
      <c r="D124" s="83"/>
      <c r="E124" s="83"/>
      <c r="F124" s="83"/>
      <c r="G124" s="83"/>
      <c r="H124" s="83"/>
      <c r="I124" s="83"/>
      <c r="J124" s="147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BC124" s="83"/>
      <c r="BD124" s="83"/>
      <c r="BE124" s="83"/>
      <c r="BF124" s="83"/>
      <c r="BG124" s="83"/>
      <c r="BH124" s="83"/>
    </row>
    <row r="125" spans="2:60" ht="15.75">
      <c r="B125" s="83"/>
      <c r="C125" s="83"/>
      <c r="D125" s="83"/>
      <c r="E125" s="83"/>
      <c r="F125" s="83"/>
      <c r="G125" s="83"/>
      <c r="H125" s="83"/>
      <c r="I125" s="83"/>
      <c r="J125" s="147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BC125" s="83"/>
      <c r="BD125" s="83"/>
      <c r="BE125" s="83"/>
      <c r="BF125" s="83"/>
      <c r="BG125" s="83"/>
      <c r="BH125" s="83"/>
    </row>
    <row r="126" spans="2:60" ht="15.75">
      <c r="B126" s="83"/>
      <c r="C126" s="83"/>
      <c r="D126" s="83"/>
      <c r="E126" s="83"/>
      <c r="F126" s="83"/>
      <c r="G126" s="83"/>
      <c r="H126" s="83"/>
      <c r="I126" s="83"/>
      <c r="J126" s="147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BC126" s="83"/>
      <c r="BD126" s="83"/>
      <c r="BE126" s="83"/>
      <c r="BF126" s="83"/>
      <c r="BG126" s="83"/>
      <c r="BH126" s="83"/>
    </row>
    <row r="127" spans="2:60" ht="15.75">
      <c r="B127" s="83"/>
      <c r="C127" s="83"/>
      <c r="D127" s="83"/>
      <c r="E127" s="83"/>
      <c r="F127" s="83"/>
      <c r="G127" s="83"/>
      <c r="H127" s="83"/>
      <c r="I127" s="83"/>
      <c r="J127" s="147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BC127" s="83"/>
      <c r="BD127" s="83"/>
      <c r="BE127" s="83"/>
      <c r="BF127" s="83"/>
      <c r="BG127" s="83"/>
      <c r="BH127" s="83"/>
    </row>
    <row r="128" spans="2:60" ht="15.75">
      <c r="B128" s="83"/>
      <c r="C128" s="83"/>
      <c r="D128" s="83"/>
      <c r="E128" s="83"/>
      <c r="F128" s="83"/>
      <c r="G128" s="83"/>
      <c r="H128" s="83"/>
      <c r="I128" s="83"/>
      <c r="J128" s="147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BC128" s="83"/>
      <c r="BD128" s="83"/>
      <c r="BE128" s="83"/>
      <c r="BF128" s="83"/>
      <c r="BG128" s="83"/>
      <c r="BH128" s="83"/>
    </row>
    <row r="129" spans="2:60" ht="15.75">
      <c r="B129" s="83"/>
      <c r="C129" s="83"/>
      <c r="D129" s="83"/>
      <c r="E129" s="83"/>
      <c r="F129" s="83"/>
      <c r="G129" s="83"/>
      <c r="H129" s="83"/>
      <c r="I129" s="83"/>
      <c r="J129" s="147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BC129" s="83"/>
      <c r="BD129" s="83"/>
      <c r="BE129" s="83"/>
      <c r="BF129" s="83"/>
      <c r="BG129" s="83"/>
      <c r="BH129" s="83"/>
    </row>
    <row r="130" spans="2:60" ht="15.75">
      <c r="B130" s="83"/>
      <c r="C130" s="83"/>
      <c r="D130" s="83"/>
      <c r="E130" s="83"/>
      <c r="F130" s="83"/>
      <c r="G130" s="83"/>
      <c r="H130" s="83"/>
      <c r="I130" s="83"/>
      <c r="J130" s="147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BC130" s="83"/>
      <c r="BD130" s="83"/>
      <c r="BE130" s="83"/>
      <c r="BF130" s="83"/>
      <c r="BG130" s="83"/>
      <c r="BH130" s="83"/>
    </row>
    <row r="131" spans="2:60" ht="15.75">
      <c r="B131" s="83"/>
      <c r="C131" s="83"/>
      <c r="D131" s="83"/>
      <c r="E131" s="83"/>
      <c r="F131" s="83"/>
      <c r="G131" s="83"/>
      <c r="H131" s="83"/>
      <c r="I131" s="83"/>
      <c r="J131" s="147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BC131" s="83"/>
      <c r="BD131" s="83"/>
      <c r="BE131" s="83"/>
      <c r="BF131" s="83"/>
      <c r="BG131" s="83"/>
      <c r="BH131" s="83"/>
    </row>
    <row r="132" spans="2:60" ht="15.75">
      <c r="B132" s="83"/>
      <c r="C132" s="83"/>
      <c r="D132" s="83"/>
      <c r="E132" s="83"/>
      <c r="F132" s="83"/>
      <c r="G132" s="83"/>
      <c r="H132" s="83"/>
      <c r="I132" s="83"/>
      <c r="J132" s="147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BC132" s="83"/>
      <c r="BD132" s="83"/>
      <c r="BE132" s="83"/>
      <c r="BF132" s="83"/>
      <c r="BG132" s="83"/>
      <c r="BH132" s="83"/>
    </row>
    <row r="133" spans="2:60" ht="15.75">
      <c r="B133" s="83"/>
      <c r="C133" s="83"/>
      <c r="D133" s="83"/>
      <c r="E133" s="83"/>
      <c r="F133" s="83"/>
      <c r="G133" s="83"/>
      <c r="H133" s="83"/>
      <c r="I133" s="83"/>
      <c r="J133" s="147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BC133" s="83"/>
      <c r="BD133" s="83"/>
      <c r="BE133" s="83"/>
      <c r="BF133" s="83"/>
      <c r="BG133" s="83"/>
      <c r="BH133" s="83"/>
    </row>
    <row r="134" spans="2:60" ht="15.75">
      <c r="B134" s="83"/>
      <c r="C134" s="83"/>
      <c r="D134" s="83"/>
      <c r="E134" s="83"/>
      <c r="F134" s="83"/>
      <c r="G134" s="83"/>
      <c r="H134" s="83"/>
      <c r="I134" s="83"/>
      <c r="J134" s="147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BC134" s="83"/>
      <c r="BD134" s="83"/>
      <c r="BE134" s="83"/>
      <c r="BF134" s="83"/>
      <c r="BG134" s="83"/>
      <c r="BH134" s="83"/>
    </row>
    <row r="135" spans="2:60" ht="15.75">
      <c r="B135" s="83"/>
      <c r="C135" s="83"/>
      <c r="D135" s="83"/>
      <c r="E135" s="83"/>
      <c r="F135" s="83"/>
      <c r="G135" s="83"/>
      <c r="H135" s="83"/>
      <c r="I135" s="83"/>
      <c r="J135" s="147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BC135" s="83"/>
      <c r="BD135" s="83"/>
      <c r="BE135" s="83"/>
      <c r="BF135" s="83"/>
      <c r="BG135" s="83"/>
      <c r="BH135" s="83"/>
    </row>
    <row r="136" spans="2:60" ht="15.75">
      <c r="B136" s="83"/>
      <c r="C136" s="83"/>
      <c r="D136" s="83"/>
      <c r="E136" s="83"/>
      <c r="F136" s="83"/>
      <c r="G136" s="83"/>
      <c r="H136" s="83"/>
      <c r="I136" s="83"/>
      <c r="J136" s="147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BC136" s="83"/>
      <c r="BD136" s="83"/>
      <c r="BE136" s="83"/>
      <c r="BF136" s="83"/>
      <c r="BG136" s="83"/>
      <c r="BH136" s="83"/>
    </row>
    <row r="137" spans="2:60" ht="15.75">
      <c r="B137" s="83"/>
      <c r="C137" s="83"/>
      <c r="D137" s="83"/>
      <c r="E137" s="83"/>
      <c r="F137" s="83"/>
      <c r="G137" s="83"/>
      <c r="H137" s="83"/>
      <c r="I137" s="83"/>
      <c r="J137" s="147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BC137" s="83"/>
      <c r="BD137" s="83"/>
      <c r="BE137" s="83"/>
      <c r="BF137" s="83"/>
      <c r="BG137" s="83"/>
      <c r="BH137" s="83"/>
    </row>
    <row r="138" spans="2:60" ht="15.75">
      <c r="B138" s="83"/>
      <c r="C138" s="83"/>
      <c r="D138" s="83"/>
      <c r="E138" s="83"/>
      <c r="F138" s="83"/>
      <c r="G138" s="83"/>
      <c r="H138" s="83"/>
      <c r="I138" s="83"/>
      <c r="J138" s="147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BC138" s="83"/>
      <c r="BD138" s="83"/>
      <c r="BE138" s="83"/>
      <c r="BF138" s="83"/>
      <c r="BG138" s="83"/>
      <c r="BH138" s="83"/>
    </row>
    <row r="139" spans="2:60" ht="15.75">
      <c r="B139" s="83"/>
      <c r="C139" s="83"/>
      <c r="D139" s="83"/>
      <c r="E139" s="83"/>
      <c r="F139" s="83"/>
      <c r="G139" s="83"/>
      <c r="H139" s="83"/>
      <c r="I139" s="83"/>
      <c r="J139" s="147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BC139" s="83"/>
      <c r="BD139" s="83"/>
      <c r="BE139" s="83"/>
      <c r="BF139" s="83"/>
      <c r="BG139" s="83"/>
      <c r="BH139" s="83"/>
    </row>
    <row r="140" spans="2:60" ht="15.75">
      <c r="B140" s="83"/>
      <c r="C140" s="83"/>
      <c r="D140" s="83"/>
      <c r="E140" s="83"/>
      <c r="F140" s="83"/>
      <c r="G140" s="83"/>
      <c r="H140" s="83"/>
      <c r="I140" s="83"/>
      <c r="J140" s="147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BC140" s="83"/>
      <c r="BD140" s="83"/>
      <c r="BE140" s="83"/>
      <c r="BF140" s="83"/>
      <c r="BG140" s="83"/>
      <c r="BH140" s="83"/>
    </row>
    <row r="141" spans="2:60" ht="15.75">
      <c r="B141" s="83"/>
      <c r="C141" s="83"/>
      <c r="D141" s="83"/>
      <c r="E141" s="83"/>
      <c r="F141" s="83"/>
      <c r="G141" s="83"/>
      <c r="H141" s="83"/>
      <c r="I141" s="83"/>
      <c r="J141" s="147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BC141" s="83"/>
      <c r="BD141" s="83"/>
      <c r="BE141" s="83"/>
      <c r="BF141" s="83"/>
      <c r="BG141" s="83"/>
      <c r="BH141" s="83"/>
    </row>
    <row r="142" spans="2:60" ht="15.75">
      <c r="B142" s="83"/>
      <c r="C142" s="83"/>
      <c r="D142" s="83"/>
      <c r="E142" s="83"/>
      <c r="F142" s="83"/>
      <c r="G142" s="83"/>
      <c r="H142" s="83"/>
      <c r="I142" s="83"/>
      <c r="J142" s="147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BC142" s="83"/>
      <c r="BD142" s="83"/>
      <c r="BE142" s="83"/>
      <c r="BF142" s="83"/>
      <c r="BG142" s="83"/>
      <c r="BH142" s="83"/>
    </row>
    <row r="143" spans="2:60" ht="15.75">
      <c r="B143" s="83"/>
      <c r="C143" s="83"/>
      <c r="D143" s="83"/>
      <c r="E143" s="83"/>
      <c r="F143" s="83"/>
      <c r="G143" s="83"/>
      <c r="H143" s="83"/>
      <c r="I143" s="83"/>
      <c r="J143" s="147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BC143" s="83"/>
      <c r="BD143" s="83"/>
      <c r="BE143" s="83"/>
      <c r="BF143" s="83"/>
      <c r="BG143" s="83"/>
      <c r="BH143" s="83"/>
    </row>
    <row r="144" spans="2:60" ht="15.75">
      <c r="B144" s="83"/>
      <c r="C144" s="83"/>
      <c r="D144" s="83"/>
      <c r="E144" s="83"/>
      <c r="F144" s="83"/>
      <c r="G144" s="83"/>
      <c r="H144" s="83"/>
      <c r="I144" s="83"/>
      <c r="J144" s="147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BC144" s="83"/>
      <c r="BD144" s="83"/>
      <c r="BE144" s="83"/>
      <c r="BF144" s="83"/>
      <c r="BG144" s="83"/>
      <c r="BH144" s="83"/>
    </row>
    <row r="145" spans="2:60" ht="15.75">
      <c r="B145" s="83"/>
      <c r="C145" s="83"/>
      <c r="D145" s="83"/>
      <c r="E145" s="83"/>
      <c r="F145" s="83"/>
      <c r="G145" s="83"/>
      <c r="H145" s="83"/>
      <c r="I145" s="83"/>
      <c r="J145" s="147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BC145" s="83"/>
      <c r="BD145" s="83"/>
      <c r="BE145" s="83"/>
      <c r="BF145" s="83"/>
      <c r="BG145" s="83"/>
      <c r="BH145" s="83"/>
    </row>
    <row r="146" spans="2:60" ht="15.75">
      <c r="B146" s="83"/>
      <c r="C146" s="83"/>
      <c r="D146" s="83"/>
      <c r="E146" s="83"/>
      <c r="F146" s="83"/>
      <c r="G146" s="83"/>
      <c r="H146" s="83"/>
      <c r="I146" s="83"/>
      <c r="J146" s="147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BC146" s="83"/>
      <c r="BD146" s="83"/>
      <c r="BE146" s="83"/>
      <c r="BF146" s="83"/>
      <c r="BG146" s="83"/>
      <c r="BH146" s="83"/>
    </row>
    <row r="147" spans="2:60" ht="15.75">
      <c r="B147" s="83"/>
      <c r="C147" s="83"/>
      <c r="D147" s="83"/>
      <c r="E147" s="83"/>
      <c r="F147" s="83"/>
      <c r="G147" s="83"/>
      <c r="H147" s="83"/>
      <c r="I147" s="83"/>
      <c r="J147" s="147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BC147" s="83"/>
      <c r="BD147" s="83"/>
      <c r="BE147" s="83"/>
      <c r="BF147" s="83"/>
      <c r="BG147" s="83"/>
      <c r="BH147" s="83"/>
    </row>
    <row r="148" spans="2:60" ht="15.75">
      <c r="B148" s="83"/>
      <c r="C148" s="83"/>
      <c r="D148" s="83"/>
      <c r="E148" s="83"/>
      <c r="F148" s="83"/>
      <c r="G148" s="83"/>
      <c r="H148" s="83"/>
      <c r="I148" s="83"/>
      <c r="J148" s="147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BC148" s="83"/>
      <c r="BD148" s="83"/>
      <c r="BE148" s="83"/>
      <c r="BF148" s="83"/>
      <c r="BG148" s="83"/>
      <c r="BH148" s="83"/>
    </row>
    <row r="149" spans="2:60" ht="15.75">
      <c r="B149" s="83"/>
      <c r="C149" s="83"/>
      <c r="D149" s="83"/>
      <c r="E149" s="83"/>
      <c r="F149" s="83"/>
      <c r="G149" s="83"/>
      <c r="H149" s="83"/>
      <c r="I149" s="83"/>
      <c r="J149" s="147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BC149" s="83"/>
      <c r="BD149" s="83"/>
      <c r="BE149" s="83"/>
      <c r="BF149" s="83"/>
      <c r="BG149" s="83"/>
      <c r="BH149" s="83"/>
    </row>
    <row r="150" spans="2:60" ht="15.75">
      <c r="B150" s="83"/>
      <c r="C150" s="83"/>
      <c r="D150" s="83"/>
      <c r="E150" s="83"/>
      <c r="F150" s="83"/>
      <c r="G150" s="83"/>
      <c r="H150" s="83"/>
      <c r="I150" s="83"/>
      <c r="J150" s="147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BC150" s="83"/>
      <c r="BD150" s="83"/>
      <c r="BE150" s="83"/>
      <c r="BF150" s="83"/>
      <c r="BG150" s="83"/>
      <c r="BH150" s="83"/>
    </row>
    <row r="151" spans="2:60" ht="15.75">
      <c r="B151" s="83"/>
      <c r="C151" s="83"/>
      <c r="D151" s="83"/>
      <c r="E151" s="83"/>
      <c r="F151" s="83"/>
      <c r="G151" s="83"/>
      <c r="H151" s="83"/>
      <c r="I151" s="83"/>
      <c r="J151" s="147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BC151" s="83"/>
      <c r="BD151" s="83"/>
      <c r="BE151" s="83"/>
      <c r="BF151" s="83"/>
      <c r="BG151" s="83"/>
      <c r="BH151" s="83"/>
    </row>
    <row r="152" spans="2:60" ht="15.75">
      <c r="B152" s="83"/>
      <c r="C152" s="83"/>
      <c r="D152" s="83"/>
      <c r="E152" s="83"/>
      <c r="F152" s="83"/>
      <c r="G152" s="83"/>
      <c r="H152" s="83"/>
      <c r="I152" s="83"/>
      <c r="J152" s="147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BC152" s="83"/>
      <c r="BD152" s="83"/>
      <c r="BE152" s="83"/>
      <c r="BF152" s="83"/>
      <c r="BG152" s="83"/>
      <c r="BH152" s="83"/>
    </row>
    <row r="153" spans="2:60" ht="15.75">
      <c r="B153" s="83"/>
      <c r="C153" s="83"/>
      <c r="D153" s="83"/>
      <c r="E153" s="83"/>
      <c r="F153" s="83"/>
      <c r="G153" s="83"/>
      <c r="H153" s="83"/>
      <c r="I153" s="83"/>
      <c r="J153" s="147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BC153" s="83"/>
      <c r="BD153" s="83"/>
      <c r="BE153" s="83"/>
      <c r="BF153" s="83"/>
      <c r="BG153" s="83"/>
      <c r="BH153" s="83"/>
    </row>
    <row r="154" spans="2:60" ht="15.75">
      <c r="B154" s="83"/>
      <c r="C154" s="83"/>
      <c r="D154" s="83"/>
      <c r="E154" s="83"/>
      <c r="F154" s="83"/>
      <c r="G154" s="83"/>
      <c r="H154" s="83"/>
      <c r="I154" s="83"/>
      <c r="J154" s="147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BC154" s="83"/>
      <c r="BD154" s="83"/>
      <c r="BE154" s="83"/>
      <c r="BF154" s="83"/>
      <c r="BG154" s="83"/>
      <c r="BH154" s="83"/>
    </row>
    <row r="155" spans="2:60" ht="15.75">
      <c r="B155" s="83"/>
      <c r="C155" s="83"/>
      <c r="D155" s="83"/>
      <c r="E155" s="83"/>
      <c r="F155" s="83"/>
      <c r="G155" s="83"/>
      <c r="H155" s="83"/>
      <c r="I155" s="83"/>
      <c r="J155" s="147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BC155" s="83"/>
      <c r="BD155" s="83"/>
      <c r="BE155" s="83"/>
      <c r="BF155" s="83"/>
      <c r="BG155" s="83"/>
      <c r="BH155" s="83"/>
    </row>
    <row r="156" spans="2:60" ht="15.75">
      <c r="B156" s="83"/>
      <c r="C156" s="83"/>
      <c r="D156" s="83"/>
      <c r="E156" s="83"/>
      <c r="F156" s="83"/>
      <c r="G156" s="83"/>
      <c r="H156" s="83"/>
      <c r="I156" s="83"/>
      <c r="J156" s="147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BC156" s="83"/>
      <c r="BD156" s="83"/>
      <c r="BE156" s="83"/>
      <c r="BF156" s="83"/>
      <c r="BG156" s="83"/>
      <c r="BH156" s="83"/>
    </row>
    <row r="157" spans="2:60" ht="15.75">
      <c r="B157" s="83"/>
      <c r="C157" s="83"/>
      <c r="D157" s="83"/>
      <c r="E157" s="83"/>
      <c r="F157" s="83"/>
      <c r="G157" s="83"/>
      <c r="H157" s="83"/>
      <c r="I157" s="83"/>
      <c r="J157" s="147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BC157" s="83"/>
      <c r="BD157" s="83"/>
      <c r="BE157" s="83"/>
      <c r="BF157" s="83"/>
      <c r="BG157" s="83"/>
      <c r="BH157" s="83"/>
    </row>
    <row r="158" spans="2:60" ht="15.75">
      <c r="B158" s="83"/>
      <c r="C158" s="83"/>
      <c r="D158" s="83"/>
      <c r="E158" s="83"/>
      <c r="F158" s="83"/>
      <c r="G158" s="83"/>
      <c r="H158" s="83"/>
      <c r="I158" s="83"/>
      <c r="J158" s="147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BC158" s="83"/>
      <c r="BD158" s="83"/>
      <c r="BE158" s="83"/>
      <c r="BF158" s="83"/>
      <c r="BG158" s="83"/>
      <c r="BH158" s="83"/>
    </row>
    <row r="159" spans="2:60" ht="15.75">
      <c r="B159" s="83"/>
      <c r="C159" s="83"/>
      <c r="D159" s="83"/>
      <c r="E159" s="83"/>
      <c r="F159" s="83"/>
      <c r="G159" s="83"/>
      <c r="H159" s="83"/>
      <c r="I159" s="83"/>
      <c r="J159" s="147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BC159" s="83"/>
      <c r="BD159" s="83"/>
      <c r="BE159" s="83"/>
      <c r="BF159" s="83"/>
      <c r="BG159" s="83"/>
      <c r="BH159" s="83"/>
    </row>
    <row r="160" spans="2:60" ht="15.75">
      <c r="B160" s="83"/>
      <c r="C160" s="83"/>
      <c r="D160" s="83"/>
      <c r="E160" s="83"/>
      <c r="F160" s="83"/>
      <c r="G160" s="83"/>
      <c r="H160" s="83"/>
      <c r="I160" s="83"/>
      <c r="J160" s="147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BC160" s="83"/>
      <c r="BD160" s="83"/>
      <c r="BE160" s="83"/>
      <c r="BF160" s="83"/>
      <c r="BG160" s="83"/>
      <c r="BH160" s="83"/>
    </row>
    <row r="161" spans="2:60" ht="15.75">
      <c r="B161" s="83"/>
      <c r="C161" s="83"/>
      <c r="D161" s="83"/>
      <c r="E161" s="83"/>
      <c r="F161" s="83"/>
      <c r="G161" s="83"/>
      <c r="H161" s="83"/>
      <c r="I161" s="83"/>
      <c r="J161" s="147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BC161" s="83"/>
      <c r="BD161" s="83"/>
      <c r="BE161" s="83"/>
      <c r="BF161" s="83"/>
      <c r="BG161" s="83"/>
      <c r="BH161" s="83"/>
    </row>
    <row r="162" spans="2:60" ht="15.75">
      <c r="B162" s="83"/>
      <c r="C162" s="83"/>
      <c r="D162" s="83"/>
      <c r="E162" s="83"/>
      <c r="F162" s="83"/>
      <c r="G162" s="83"/>
      <c r="H162" s="83"/>
      <c r="I162" s="83"/>
      <c r="J162" s="147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BC162" s="83"/>
      <c r="BD162" s="83"/>
      <c r="BE162" s="83"/>
      <c r="BF162" s="83"/>
      <c r="BG162" s="83"/>
      <c r="BH162" s="83"/>
    </row>
    <row r="163" spans="2:60" ht="15.75">
      <c r="B163" s="83"/>
      <c r="C163" s="83"/>
      <c r="D163" s="83"/>
      <c r="E163" s="83"/>
      <c r="F163" s="83"/>
      <c r="G163" s="83"/>
      <c r="H163" s="83"/>
      <c r="I163" s="83"/>
      <c r="J163" s="147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BC163" s="83"/>
      <c r="BD163" s="83"/>
      <c r="BE163" s="83"/>
      <c r="BF163" s="83"/>
      <c r="BG163" s="83"/>
      <c r="BH163" s="83"/>
    </row>
    <row r="164" spans="2:60" ht="15.75">
      <c r="B164" s="83"/>
      <c r="C164" s="83"/>
      <c r="D164" s="83"/>
      <c r="E164" s="83"/>
      <c r="F164" s="83"/>
      <c r="G164" s="83"/>
      <c r="H164" s="83"/>
      <c r="I164" s="83"/>
      <c r="J164" s="147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BC164" s="83"/>
      <c r="BD164" s="83"/>
      <c r="BE164" s="83"/>
      <c r="BF164" s="83"/>
      <c r="BG164" s="83"/>
      <c r="BH164" s="83"/>
    </row>
    <row r="165" spans="2:60" ht="15.75">
      <c r="B165" s="83"/>
      <c r="C165" s="83"/>
      <c r="D165" s="83"/>
      <c r="E165" s="83"/>
      <c r="F165" s="83"/>
      <c r="G165" s="83"/>
      <c r="H165" s="83"/>
      <c r="I165" s="83"/>
      <c r="J165" s="147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BC165" s="83"/>
      <c r="BD165" s="83"/>
      <c r="BE165" s="83"/>
      <c r="BF165" s="83"/>
      <c r="BG165" s="83"/>
      <c r="BH165" s="83"/>
    </row>
    <row r="166" spans="2:60" ht="15.75">
      <c r="B166" s="83"/>
      <c r="C166" s="83"/>
      <c r="D166" s="83"/>
      <c r="E166" s="83"/>
      <c r="F166" s="83"/>
      <c r="G166" s="83"/>
      <c r="H166" s="83"/>
      <c r="I166" s="83"/>
      <c r="J166" s="147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BC166" s="83"/>
      <c r="BD166" s="83"/>
      <c r="BE166" s="83"/>
      <c r="BF166" s="83"/>
      <c r="BG166" s="83"/>
      <c r="BH166" s="83"/>
    </row>
    <row r="167" spans="2:60" ht="15.75">
      <c r="B167" s="83"/>
      <c r="C167" s="83"/>
      <c r="D167" s="83"/>
      <c r="E167" s="83"/>
      <c r="F167" s="83"/>
      <c r="G167" s="83"/>
      <c r="H167" s="83"/>
      <c r="I167" s="83"/>
      <c r="J167" s="147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BC167" s="83"/>
      <c r="BD167" s="83"/>
      <c r="BE167" s="83"/>
      <c r="BF167" s="83"/>
      <c r="BG167" s="83"/>
      <c r="BH167" s="83"/>
    </row>
    <row r="168" spans="2:60" ht="15.75">
      <c r="B168" s="83"/>
      <c r="C168" s="83"/>
      <c r="D168" s="83"/>
      <c r="E168" s="83"/>
      <c r="F168" s="83"/>
      <c r="G168" s="83"/>
      <c r="H168" s="83"/>
      <c r="I168" s="83"/>
      <c r="J168" s="147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BC168" s="83"/>
      <c r="BD168" s="83"/>
      <c r="BE168" s="83"/>
      <c r="BF168" s="83"/>
      <c r="BG168" s="83"/>
      <c r="BH168" s="83"/>
    </row>
    <row r="169" spans="2:60" ht="15.75">
      <c r="B169" s="83"/>
      <c r="C169" s="83"/>
      <c r="D169" s="83"/>
      <c r="E169" s="83"/>
      <c r="F169" s="83"/>
      <c r="G169" s="83"/>
      <c r="H169" s="83"/>
      <c r="I169" s="83"/>
      <c r="J169" s="147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BC169" s="83"/>
      <c r="BD169" s="83"/>
      <c r="BE169" s="83"/>
      <c r="BF169" s="83"/>
      <c r="BG169" s="83"/>
      <c r="BH169" s="83"/>
    </row>
    <row r="170" spans="2:60" ht="15.75">
      <c r="B170" s="83"/>
      <c r="C170" s="83"/>
      <c r="D170" s="83"/>
      <c r="E170" s="83"/>
      <c r="F170" s="83"/>
      <c r="G170" s="83"/>
      <c r="H170" s="83"/>
      <c r="I170" s="83"/>
      <c r="J170" s="147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BC170" s="83"/>
      <c r="BD170" s="83"/>
      <c r="BE170" s="83"/>
      <c r="BF170" s="83"/>
      <c r="BG170" s="83"/>
      <c r="BH170" s="83"/>
    </row>
    <row r="171" spans="2:60" ht="15.75">
      <c r="B171" s="83"/>
      <c r="C171" s="83"/>
      <c r="D171" s="83"/>
      <c r="E171" s="83"/>
      <c r="F171" s="83"/>
      <c r="G171" s="83"/>
      <c r="H171" s="83"/>
      <c r="I171" s="83"/>
      <c r="J171" s="147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BC171" s="83"/>
      <c r="BD171" s="83"/>
      <c r="BE171" s="83"/>
      <c r="BF171" s="83"/>
      <c r="BG171" s="83"/>
      <c r="BH171" s="83"/>
    </row>
    <row r="172" spans="2:60" ht="15.75">
      <c r="B172" s="83"/>
      <c r="C172" s="83"/>
      <c r="D172" s="83"/>
      <c r="E172" s="83"/>
      <c r="F172" s="83"/>
      <c r="G172" s="83"/>
      <c r="H172" s="83"/>
      <c r="I172" s="83"/>
      <c r="J172" s="147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BC172" s="83"/>
      <c r="BD172" s="83"/>
      <c r="BE172" s="83"/>
      <c r="BF172" s="83"/>
      <c r="BG172" s="83"/>
      <c r="BH172" s="83"/>
    </row>
    <row r="173" spans="2:60" ht="15.75">
      <c r="B173" s="83"/>
      <c r="C173" s="83"/>
      <c r="D173" s="83"/>
      <c r="E173" s="83"/>
      <c r="F173" s="83"/>
      <c r="G173" s="83"/>
      <c r="H173" s="83"/>
      <c r="I173" s="83"/>
      <c r="J173" s="147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BC173" s="83"/>
      <c r="BD173" s="83"/>
      <c r="BE173" s="83"/>
      <c r="BF173" s="83"/>
      <c r="BG173" s="83"/>
      <c r="BH173" s="83"/>
    </row>
    <row r="174" spans="2:60" ht="15.75">
      <c r="B174" s="83"/>
      <c r="C174" s="83"/>
      <c r="D174" s="83"/>
      <c r="E174" s="83"/>
      <c r="F174" s="83"/>
      <c r="G174" s="83"/>
      <c r="H174" s="83"/>
      <c r="I174" s="83"/>
      <c r="J174" s="147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BC174" s="83"/>
      <c r="BD174" s="83"/>
      <c r="BE174" s="83"/>
      <c r="BF174" s="83"/>
      <c r="BG174" s="83"/>
      <c r="BH174" s="83"/>
    </row>
    <row r="175" spans="2:60" ht="15.75">
      <c r="B175" s="83"/>
      <c r="C175" s="83"/>
      <c r="D175" s="83"/>
      <c r="E175" s="83"/>
      <c r="F175" s="83"/>
      <c r="G175" s="83"/>
      <c r="H175" s="83"/>
      <c r="I175" s="83"/>
      <c r="J175" s="147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BC175" s="83"/>
      <c r="BD175" s="83"/>
      <c r="BE175" s="83"/>
      <c r="BF175" s="83"/>
      <c r="BG175" s="83"/>
      <c r="BH175" s="83"/>
    </row>
    <row r="176" spans="2:60" ht="15.75">
      <c r="B176" s="83"/>
      <c r="C176" s="83"/>
      <c r="D176" s="83"/>
      <c r="E176" s="83"/>
      <c r="F176" s="83"/>
      <c r="G176" s="83"/>
      <c r="H176" s="83"/>
      <c r="I176" s="83"/>
      <c r="J176" s="147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BC176" s="83"/>
      <c r="BD176" s="83"/>
      <c r="BE176" s="83"/>
      <c r="BF176" s="83"/>
      <c r="BG176" s="83"/>
      <c r="BH176" s="83"/>
    </row>
    <row r="177" spans="2:60" ht="15.75">
      <c r="B177" s="83"/>
      <c r="C177" s="83"/>
      <c r="D177" s="83"/>
      <c r="E177" s="83"/>
      <c r="F177" s="83"/>
      <c r="G177" s="83"/>
      <c r="H177" s="83"/>
      <c r="I177" s="83"/>
      <c r="J177" s="147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BC177" s="83"/>
      <c r="BD177" s="83"/>
      <c r="BE177" s="83"/>
      <c r="BF177" s="83"/>
      <c r="BG177" s="83"/>
      <c r="BH177" s="83"/>
    </row>
    <row r="178" spans="2:60" ht="15.75">
      <c r="B178" s="83"/>
      <c r="C178" s="83"/>
      <c r="D178" s="83"/>
      <c r="E178" s="83"/>
      <c r="F178" s="83"/>
      <c r="G178" s="83"/>
      <c r="H178" s="83"/>
      <c r="I178" s="83"/>
      <c r="J178" s="147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BC178" s="83"/>
      <c r="BD178" s="83"/>
      <c r="BE178" s="83"/>
      <c r="BF178" s="83"/>
      <c r="BG178" s="83"/>
      <c r="BH178" s="83"/>
    </row>
    <row r="179" spans="2:60" ht="15.75">
      <c r="B179" s="83"/>
      <c r="C179" s="83"/>
      <c r="D179" s="83"/>
      <c r="E179" s="83"/>
      <c r="F179" s="83"/>
      <c r="G179" s="83"/>
      <c r="H179" s="83"/>
      <c r="I179" s="83"/>
      <c r="J179" s="147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BC179" s="83"/>
      <c r="BD179" s="83"/>
      <c r="BE179" s="83"/>
      <c r="BF179" s="83"/>
      <c r="BG179" s="83"/>
      <c r="BH179" s="83"/>
    </row>
    <row r="180" spans="2:60" ht="15.75">
      <c r="B180" s="83"/>
      <c r="C180" s="83"/>
      <c r="D180" s="83"/>
      <c r="E180" s="83"/>
      <c r="F180" s="83"/>
      <c r="G180" s="83"/>
      <c r="H180" s="83"/>
      <c r="I180" s="83"/>
      <c r="J180" s="147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BC180" s="83"/>
      <c r="BD180" s="83"/>
      <c r="BE180" s="83"/>
      <c r="BF180" s="83"/>
      <c r="BG180" s="83"/>
      <c r="BH180" s="83"/>
    </row>
    <row r="181" spans="2:60" ht="15.75">
      <c r="B181" s="83"/>
      <c r="C181" s="83"/>
      <c r="D181" s="83"/>
      <c r="E181" s="83"/>
      <c r="F181" s="83"/>
      <c r="G181" s="83"/>
      <c r="H181" s="83"/>
      <c r="I181" s="83"/>
      <c r="J181" s="147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BC181" s="83"/>
      <c r="BD181" s="83"/>
      <c r="BE181" s="83"/>
      <c r="BF181" s="83"/>
      <c r="BG181" s="83"/>
      <c r="BH181" s="83"/>
    </row>
    <row r="182" spans="2:60" ht="15.75">
      <c r="B182" s="83"/>
      <c r="C182" s="83"/>
      <c r="D182" s="83"/>
      <c r="E182" s="83"/>
      <c r="F182" s="83"/>
      <c r="G182" s="83"/>
      <c r="H182" s="83"/>
      <c r="I182" s="83"/>
      <c r="J182" s="147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BC182" s="83"/>
      <c r="BD182" s="83"/>
      <c r="BE182" s="83"/>
      <c r="BF182" s="83"/>
      <c r="BG182" s="83"/>
      <c r="BH182" s="83"/>
    </row>
    <row r="183" spans="2:60" ht="15.75">
      <c r="B183" s="83"/>
      <c r="C183" s="83"/>
      <c r="D183" s="83"/>
      <c r="E183" s="83"/>
      <c r="F183" s="83"/>
      <c r="G183" s="83"/>
      <c r="H183" s="83"/>
      <c r="I183" s="83"/>
      <c r="J183" s="147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BC183" s="83"/>
      <c r="BD183" s="83"/>
      <c r="BE183" s="83"/>
      <c r="BF183" s="83"/>
      <c r="BG183" s="83"/>
      <c r="BH183" s="83"/>
    </row>
    <row r="184" spans="2:60" ht="15.75">
      <c r="B184" s="83"/>
      <c r="C184" s="83"/>
      <c r="D184" s="83"/>
      <c r="E184" s="83"/>
      <c r="F184" s="83"/>
      <c r="G184" s="83"/>
      <c r="H184" s="83"/>
      <c r="I184" s="83"/>
      <c r="J184" s="147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BC184" s="83"/>
      <c r="BD184" s="83"/>
      <c r="BE184" s="83"/>
      <c r="BF184" s="83"/>
      <c r="BG184" s="83"/>
      <c r="BH184" s="83"/>
    </row>
    <row r="185" spans="2:60" ht="15.75">
      <c r="B185" s="83"/>
      <c r="C185" s="83"/>
      <c r="D185" s="83"/>
      <c r="E185" s="83"/>
      <c r="F185" s="83"/>
      <c r="G185" s="83"/>
      <c r="H185" s="83"/>
      <c r="I185" s="83"/>
      <c r="J185" s="147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BC185" s="83"/>
      <c r="BD185" s="83"/>
      <c r="BE185" s="83"/>
      <c r="BF185" s="83"/>
      <c r="BG185" s="83"/>
      <c r="BH185" s="83"/>
    </row>
    <row r="186" spans="2:60" ht="15.75">
      <c r="B186" s="83"/>
      <c r="C186" s="83"/>
      <c r="D186" s="83"/>
      <c r="E186" s="83"/>
      <c r="F186" s="83"/>
      <c r="G186" s="83"/>
      <c r="H186" s="83"/>
      <c r="I186" s="83"/>
      <c r="J186" s="147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BC186" s="83"/>
      <c r="BD186" s="83"/>
      <c r="BE186" s="83"/>
      <c r="BF186" s="83"/>
      <c r="BG186" s="83"/>
      <c r="BH186" s="83"/>
    </row>
    <row r="187" spans="2:60" ht="15.75">
      <c r="B187" s="83"/>
      <c r="C187" s="83"/>
      <c r="D187" s="83"/>
      <c r="E187" s="83"/>
      <c r="F187" s="83"/>
      <c r="G187" s="83"/>
      <c r="H187" s="83"/>
      <c r="I187" s="83"/>
      <c r="J187" s="147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BC187" s="83"/>
      <c r="BD187" s="83"/>
      <c r="BE187" s="83"/>
      <c r="BF187" s="83"/>
      <c r="BG187" s="83"/>
      <c r="BH187" s="83"/>
    </row>
    <row r="188" spans="2:60" ht="15.75">
      <c r="B188" s="83"/>
      <c r="C188" s="83"/>
      <c r="D188" s="83"/>
      <c r="E188" s="83"/>
      <c r="F188" s="83"/>
      <c r="G188" s="83"/>
      <c r="H188" s="83"/>
      <c r="I188" s="83"/>
      <c r="J188" s="147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BC188" s="83"/>
      <c r="BD188" s="83"/>
      <c r="BE188" s="83"/>
      <c r="BF188" s="83"/>
      <c r="BG188" s="83"/>
      <c r="BH188" s="83"/>
    </row>
    <row r="189" spans="2:60" ht="15.75">
      <c r="B189" s="83"/>
      <c r="C189" s="83"/>
      <c r="D189" s="83"/>
      <c r="E189" s="83"/>
      <c r="F189" s="83"/>
      <c r="G189" s="83"/>
      <c r="H189" s="83"/>
      <c r="I189" s="83"/>
      <c r="J189" s="147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BC189" s="83"/>
      <c r="BD189" s="83"/>
      <c r="BE189" s="83"/>
      <c r="BF189" s="83"/>
      <c r="BG189" s="83"/>
      <c r="BH189" s="83"/>
    </row>
    <row r="190" spans="2:60" ht="15.75">
      <c r="B190" s="83"/>
      <c r="C190" s="83"/>
      <c r="D190" s="83"/>
      <c r="E190" s="83"/>
      <c r="F190" s="83"/>
      <c r="G190" s="83"/>
      <c r="H190" s="83"/>
      <c r="I190" s="83"/>
      <c r="J190" s="147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BC190" s="83"/>
      <c r="BD190" s="83"/>
      <c r="BE190" s="83"/>
      <c r="BF190" s="83"/>
      <c r="BG190" s="83"/>
      <c r="BH190" s="83"/>
    </row>
    <row r="191" spans="2:60" ht="15.75">
      <c r="B191" s="83"/>
      <c r="C191" s="83"/>
      <c r="D191" s="83"/>
      <c r="E191" s="83"/>
      <c r="F191" s="83"/>
      <c r="G191" s="83"/>
      <c r="H191" s="83"/>
      <c r="I191" s="83"/>
      <c r="J191" s="147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BC191" s="83"/>
      <c r="BD191" s="83"/>
      <c r="BE191" s="83"/>
      <c r="BF191" s="83"/>
      <c r="BG191" s="83"/>
      <c r="BH191" s="83"/>
    </row>
    <row r="192" spans="2:60" ht="15.75">
      <c r="B192" s="83"/>
      <c r="C192" s="83"/>
      <c r="D192" s="83"/>
      <c r="E192" s="83"/>
      <c r="F192" s="83"/>
      <c r="G192" s="83"/>
      <c r="H192" s="83"/>
      <c r="I192" s="83"/>
      <c r="J192" s="147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BC192" s="83"/>
      <c r="BD192" s="83"/>
      <c r="BE192" s="83"/>
      <c r="BF192" s="83"/>
      <c r="BG192" s="83"/>
      <c r="BH192" s="83"/>
    </row>
    <row r="193" spans="2:60" ht="15.75">
      <c r="B193" s="83"/>
      <c r="C193" s="83"/>
      <c r="D193" s="83"/>
      <c r="E193" s="83"/>
      <c r="F193" s="83"/>
      <c r="G193" s="83"/>
      <c r="H193" s="83"/>
      <c r="I193" s="83"/>
      <c r="J193" s="147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BC193" s="83"/>
      <c r="BD193" s="83"/>
      <c r="BE193" s="83"/>
      <c r="BF193" s="83"/>
      <c r="BG193" s="83"/>
      <c r="BH193" s="83"/>
    </row>
    <row r="194" spans="2:60" ht="15.75">
      <c r="B194" s="83"/>
      <c r="C194" s="83"/>
      <c r="D194" s="83"/>
      <c r="E194" s="83"/>
      <c r="F194" s="83"/>
      <c r="G194" s="83"/>
      <c r="H194" s="83"/>
      <c r="I194" s="83"/>
      <c r="J194" s="147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BC194" s="83"/>
      <c r="BD194" s="83"/>
      <c r="BE194" s="83"/>
      <c r="BF194" s="83"/>
      <c r="BG194" s="83"/>
      <c r="BH194" s="83"/>
    </row>
    <row r="195" spans="2:60" ht="15.75">
      <c r="B195" s="83"/>
      <c r="C195" s="83"/>
      <c r="D195" s="83"/>
      <c r="E195" s="83"/>
      <c r="F195" s="83"/>
      <c r="G195" s="83"/>
      <c r="H195" s="83"/>
      <c r="I195" s="83"/>
      <c r="J195" s="147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BC195" s="83"/>
      <c r="BD195" s="83"/>
      <c r="BE195" s="83"/>
      <c r="BF195" s="83"/>
      <c r="BG195" s="83"/>
      <c r="BH195" s="83"/>
    </row>
    <row r="196" spans="2:60" ht="15.75">
      <c r="B196" s="83"/>
      <c r="C196" s="83"/>
      <c r="D196" s="83"/>
      <c r="E196" s="83"/>
      <c r="F196" s="83"/>
      <c r="G196" s="83"/>
      <c r="H196" s="83"/>
      <c r="I196" s="83"/>
      <c r="J196" s="147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BC196" s="83"/>
      <c r="BD196" s="83"/>
      <c r="BE196" s="83"/>
      <c r="BF196" s="83"/>
      <c r="BG196" s="83"/>
      <c r="BH196" s="83"/>
    </row>
    <row r="197" spans="2:60" ht="15.75">
      <c r="B197" s="83"/>
      <c r="C197" s="83"/>
      <c r="D197" s="83"/>
      <c r="E197" s="83"/>
      <c r="F197" s="83"/>
      <c r="G197" s="83"/>
      <c r="H197" s="83"/>
      <c r="I197" s="83"/>
      <c r="J197" s="147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BC197" s="83"/>
      <c r="BD197" s="83"/>
      <c r="BE197" s="83"/>
      <c r="BF197" s="83"/>
      <c r="BG197" s="83"/>
      <c r="BH197" s="83"/>
    </row>
    <row r="198" spans="2:60" ht="15.75">
      <c r="B198" s="83"/>
      <c r="C198" s="83"/>
      <c r="D198" s="83"/>
      <c r="E198" s="83"/>
      <c r="F198" s="83"/>
      <c r="G198" s="83"/>
      <c r="H198" s="83"/>
      <c r="I198" s="83"/>
      <c r="J198" s="147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BC198" s="83"/>
      <c r="BD198" s="83"/>
      <c r="BE198" s="83"/>
      <c r="BF198" s="83"/>
      <c r="BG198" s="83"/>
      <c r="BH198" s="83"/>
    </row>
    <row r="199" spans="2:60" ht="15.75">
      <c r="B199" s="83"/>
      <c r="C199" s="83"/>
      <c r="D199" s="83"/>
      <c r="E199" s="83"/>
      <c r="F199" s="83"/>
      <c r="G199" s="83"/>
      <c r="H199" s="83"/>
      <c r="I199" s="83"/>
      <c r="J199" s="147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BC199" s="83"/>
      <c r="BD199" s="83"/>
      <c r="BE199" s="83"/>
      <c r="BF199" s="83"/>
      <c r="BG199" s="83"/>
      <c r="BH199" s="83"/>
    </row>
    <row r="200" spans="2:60" ht="15.75">
      <c r="B200" s="83"/>
      <c r="C200" s="83"/>
      <c r="D200" s="83"/>
      <c r="E200" s="83"/>
      <c r="F200" s="83"/>
      <c r="G200" s="83"/>
      <c r="H200" s="83"/>
      <c r="I200" s="83"/>
      <c r="J200" s="147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BC200" s="83"/>
      <c r="BD200" s="83"/>
      <c r="BE200" s="83"/>
      <c r="BF200" s="83"/>
      <c r="BG200" s="83"/>
      <c r="BH200" s="83"/>
    </row>
    <row r="201" spans="2:60" ht="15.75">
      <c r="B201" s="83"/>
      <c r="C201" s="83"/>
      <c r="D201" s="83"/>
      <c r="E201" s="83"/>
      <c r="F201" s="83"/>
      <c r="G201" s="83"/>
      <c r="H201" s="83"/>
      <c r="I201" s="83"/>
      <c r="J201" s="147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BC201" s="83"/>
      <c r="BD201" s="83"/>
      <c r="BE201" s="83"/>
      <c r="BF201" s="83"/>
      <c r="BG201" s="83"/>
      <c r="BH201" s="83"/>
    </row>
    <row r="202" spans="2:60" ht="15.75">
      <c r="B202" s="83"/>
      <c r="C202" s="83"/>
      <c r="D202" s="83"/>
      <c r="E202" s="83"/>
      <c r="F202" s="83"/>
      <c r="G202" s="83"/>
      <c r="H202" s="83"/>
      <c r="I202" s="83"/>
      <c r="J202" s="147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BC202" s="83"/>
      <c r="BD202" s="83"/>
      <c r="BE202" s="83"/>
      <c r="BF202" s="83"/>
      <c r="BG202" s="83"/>
      <c r="BH202" s="83"/>
    </row>
    <row r="203" spans="17:27" ht="22.5"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</row>
    <row r="204" spans="17:27" ht="22.5"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</row>
    <row r="205" spans="17:27" ht="22.5"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</row>
    <row r="206" spans="17:27" ht="22.5"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</row>
    <row r="207" spans="17:27" ht="22.5"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</row>
    <row r="208" spans="17:27" ht="22.5"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</row>
    <row r="209" spans="17:27" ht="22.5"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</row>
    <row r="210" spans="17:27" ht="22.5"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</row>
    <row r="211" spans="17:27" ht="22.5"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</row>
    <row r="212" spans="17:27" ht="22.5"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</row>
    <row r="213" spans="17:27" ht="22.5"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</row>
    <row r="214" spans="17:27" ht="22.5"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</row>
    <row r="215" spans="17:27" ht="22.5"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</row>
    <row r="216" spans="17:27" ht="22.5"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</row>
    <row r="217" spans="17:27" ht="22.5"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</row>
    <row r="218" spans="17:27" ht="22.5"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</row>
    <row r="219" spans="17:27" ht="22.5"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</row>
    <row r="220" spans="17:27" ht="22.5"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</row>
    <row r="221" spans="17:27" ht="22.5"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</row>
    <row r="222" spans="17:27" ht="22.5"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</row>
    <row r="223" spans="17:27" ht="22.5"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</row>
    <row r="224" spans="17:27" ht="22.5"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</row>
    <row r="225" spans="17:27" ht="22.5"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</row>
    <row r="226" spans="17:27" ht="22.5"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</row>
    <row r="227" spans="17:27" ht="22.5"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</row>
    <row r="228" spans="17:27" ht="22.5"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</row>
    <row r="229" spans="17:27" ht="22.5"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</row>
    <row r="230" spans="17:27" ht="22.5"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</row>
    <row r="231" spans="17:27" ht="22.5"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</row>
    <row r="232" spans="17:27" ht="22.5"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</row>
    <row r="233" spans="17:27" ht="22.5"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</row>
    <row r="234" spans="17:27" ht="22.5"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</row>
    <row r="235" spans="17:27" ht="22.5"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</row>
    <row r="236" spans="17:27" ht="22.5"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</row>
    <row r="237" spans="17:27" ht="22.5"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</row>
    <row r="238" spans="17:27" ht="22.5"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</row>
    <row r="239" spans="17:27" ht="22.5"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</row>
    <row r="240" spans="17:27" ht="22.5"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</row>
    <row r="241" spans="17:27" ht="22.5"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</row>
    <row r="242" spans="17:27" ht="22.5"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</row>
    <row r="243" spans="17:27" ht="22.5"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</row>
    <row r="244" spans="17:27" ht="22.5"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</row>
    <row r="245" spans="17:27" ht="22.5"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</row>
  </sheetData>
  <sheetProtection/>
  <mergeCells count="27">
    <mergeCell ref="AA1:AB1"/>
    <mergeCell ref="W4:AA6"/>
    <mergeCell ref="AQ24:AQ26"/>
    <mergeCell ref="AC25:AC26"/>
    <mergeCell ref="AD25:AD26"/>
    <mergeCell ref="AE25:AE26"/>
    <mergeCell ref="AJ25:AJ26"/>
    <mergeCell ref="AK25:AK26"/>
    <mergeCell ref="AC24:AE24"/>
    <mergeCell ref="AF24:AF26"/>
    <mergeCell ref="AN24:AN26"/>
    <mergeCell ref="AP24:AP26"/>
    <mergeCell ref="B24:B26"/>
    <mergeCell ref="C24:C26"/>
    <mergeCell ref="D24:M24"/>
    <mergeCell ref="D25:G25"/>
    <mergeCell ref="H25:L25"/>
    <mergeCell ref="M25:M26"/>
    <mergeCell ref="Y8:AB8"/>
    <mergeCell ref="Z9:AA9"/>
    <mergeCell ref="C21:T21"/>
    <mergeCell ref="C22:T22"/>
    <mergeCell ref="N24:R25"/>
    <mergeCell ref="S24:AB24"/>
    <mergeCell ref="S25:V25"/>
    <mergeCell ref="W25:AA25"/>
    <mergeCell ref="AB25:AB26"/>
  </mergeCells>
  <printOptions/>
  <pageMargins left="0.31496062992125984" right="0.3937007874015748" top="0.48" bottom="0.35433070866141736" header="0.2362204724409449" footer="0.2362204724409449"/>
  <pageSetup fitToHeight="2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"/>
  <sheetViews>
    <sheetView zoomScalePageLayoutView="60" workbookViewId="0" topLeftCell="A4">
      <selection activeCell="I19" sqref="I19"/>
    </sheetView>
  </sheetViews>
  <sheetFormatPr defaultColWidth="9.50390625" defaultRowHeight="15.75"/>
  <cols>
    <col min="1" max="1" width="6.125" style="396" customWidth="1"/>
    <col min="2" max="2" width="4.125" style="396" customWidth="1"/>
    <col min="3" max="3" width="4.375" style="396" customWidth="1"/>
    <col min="4" max="4" width="4.625" style="396" customWidth="1"/>
    <col min="5" max="5" width="4.375" style="396" customWidth="1"/>
    <col min="6" max="6" width="5.625" style="396" customWidth="1"/>
    <col min="7" max="7" width="6.00390625" style="396" customWidth="1"/>
    <col min="8" max="8" width="6.125" style="396" customWidth="1"/>
    <col min="9" max="9" width="5.625" style="396" customWidth="1"/>
    <col min="10" max="10" width="4.75390625" style="396" customWidth="1"/>
    <col min="11" max="11" width="5.00390625" style="396" customWidth="1"/>
    <col min="12" max="12" width="5.25390625" style="396" customWidth="1"/>
    <col min="13" max="13" width="5.00390625" style="396" customWidth="1"/>
    <col min="14" max="14" width="11.625" style="396" customWidth="1"/>
    <col min="15" max="16" width="5.00390625" style="396" customWidth="1"/>
    <col min="17" max="18" width="5.125" style="396" customWidth="1"/>
    <col min="19" max="19" width="7.00390625" style="396" customWidth="1"/>
    <col min="20" max="20" width="9.125" style="396" customWidth="1"/>
    <col min="21" max="21" width="7.625" style="396" customWidth="1"/>
    <col min="22" max="22" width="6.625" style="396" customWidth="1"/>
    <col min="23" max="23" width="5.25390625" style="396" customWidth="1"/>
    <col min="24" max="24" width="5.375" style="396" customWidth="1"/>
    <col min="25" max="25" width="6.00390625" style="396" customWidth="1"/>
    <col min="26" max="26" width="5.00390625" style="396" customWidth="1"/>
    <col min="27" max="27" width="7.00390625" style="396" customWidth="1"/>
    <col min="28" max="29" width="7.75390625" style="396" customWidth="1"/>
    <col min="30" max="30" width="9.625" style="396" customWidth="1"/>
    <col min="31" max="16384" width="9.50390625" style="396" customWidth="1"/>
  </cols>
  <sheetData>
    <row r="1" spans="27:30" ht="29.25" customHeight="1">
      <c r="AA1" s="607" t="s">
        <v>418</v>
      </c>
      <c r="AB1" s="607"/>
      <c r="AC1" s="607"/>
      <c r="AD1" s="428"/>
    </row>
    <row r="2" spans="27:30" ht="30" customHeight="1">
      <c r="AA2" s="428"/>
      <c r="AB2" s="428"/>
      <c r="AC2" s="428"/>
      <c r="AD2" s="428"/>
    </row>
    <row r="3" spans="27:30" ht="15">
      <c r="AA3" s="428"/>
      <c r="AB3" s="428"/>
      <c r="AC3" s="428"/>
      <c r="AD3" s="428"/>
    </row>
    <row r="4" spans="27:36" ht="15" customHeight="1">
      <c r="AA4" s="603"/>
      <c r="AB4" s="603"/>
      <c r="AC4" s="603"/>
      <c r="AD4" s="603"/>
      <c r="AG4" s="397"/>
      <c r="AH4" s="397"/>
      <c r="AI4" s="397"/>
      <c r="AJ4" s="397"/>
    </row>
    <row r="5" spans="27:36" ht="21" customHeight="1">
      <c r="AA5" s="603"/>
      <c r="AB5" s="603"/>
      <c r="AC5" s="603"/>
      <c r="AD5" s="603"/>
      <c r="AG5" s="397"/>
      <c r="AH5" s="397"/>
      <c r="AI5" s="397"/>
      <c r="AJ5" s="397"/>
    </row>
    <row r="6" spans="27:36" ht="15">
      <c r="AA6" s="604"/>
      <c r="AB6" s="604"/>
      <c r="AC6" s="604"/>
      <c r="AD6" s="604"/>
      <c r="AG6" s="397"/>
      <c r="AH6" s="397"/>
      <c r="AI6" s="397"/>
      <c r="AJ6" s="397"/>
    </row>
    <row r="7" spans="27:36" ht="98.25" customHeight="1">
      <c r="AA7" s="605" t="s">
        <v>400</v>
      </c>
      <c r="AB7" s="604"/>
      <c r="AC7" s="604"/>
      <c r="AD7" s="604"/>
      <c r="AG7" s="397"/>
      <c r="AH7" s="397"/>
      <c r="AI7" s="397"/>
      <c r="AJ7" s="397"/>
    </row>
    <row r="8" spans="27:30" ht="15">
      <c r="AA8" s="398"/>
      <c r="AB8" s="606"/>
      <c r="AC8" s="606"/>
      <c r="AD8" s="399"/>
    </row>
    <row r="9" spans="27:30" ht="15">
      <c r="AA9" s="400"/>
      <c r="AB9" s="400"/>
      <c r="AC9" s="400"/>
      <c r="AD9" s="401"/>
    </row>
    <row r="10" spans="1:30" ht="15.75">
      <c r="A10" s="608" t="s">
        <v>371</v>
      </c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</row>
    <row r="14" spans="1:30" ht="15.75" customHeight="1">
      <c r="A14" s="593" t="s">
        <v>24</v>
      </c>
      <c r="B14" s="593" t="s">
        <v>251</v>
      </c>
      <c r="C14" s="593"/>
      <c r="D14" s="593"/>
      <c r="E14" s="593"/>
      <c r="F14" s="593" t="s">
        <v>52</v>
      </c>
      <c r="G14" s="593"/>
      <c r="H14" s="593"/>
      <c r="I14" s="593"/>
      <c r="J14" s="593" t="s">
        <v>372</v>
      </c>
      <c r="K14" s="593"/>
      <c r="L14" s="593"/>
      <c r="M14" s="593"/>
      <c r="N14" s="600" t="s">
        <v>373</v>
      </c>
      <c r="O14" s="593" t="s">
        <v>374</v>
      </c>
      <c r="P14" s="593"/>
      <c r="Q14" s="593"/>
      <c r="R14" s="593"/>
      <c r="S14" s="593"/>
      <c r="T14" s="593"/>
      <c r="U14" s="593"/>
      <c r="V14" s="593"/>
      <c r="W14" s="593"/>
      <c r="X14" s="593"/>
      <c r="Y14" s="593"/>
      <c r="Z14" s="593"/>
      <c r="AA14" s="593"/>
      <c r="AB14" s="593"/>
      <c r="AC14" s="593"/>
      <c r="AD14" s="593"/>
    </row>
    <row r="15" spans="1:30" ht="15.75" customHeight="1">
      <c r="A15" s="593"/>
      <c r="B15" s="593"/>
      <c r="C15" s="593"/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600"/>
      <c r="O15" s="594" t="s">
        <v>375</v>
      </c>
      <c r="P15" s="594"/>
      <c r="Q15" s="594"/>
      <c r="R15" s="594"/>
      <c r="S15" s="594"/>
      <c r="T15" s="600" t="s">
        <v>376</v>
      </c>
      <c r="U15" s="600" t="s">
        <v>401</v>
      </c>
      <c r="V15" s="593" t="s">
        <v>53</v>
      </c>
      <c r="W15" s="594" t="s">
        <v>402</v>
      </c>
      <c r="X15" s="594"/>
      <c r="Y15" s="594"/>
      <c r="Z15" s="594"/>
      <c r="AA15" s="594"/>
      <c r="AB15" s="600" t="s">
        <v>376</v>
      </c>
      <c r="AC15" s="600" t="s">
        <v>401</v>
      </c>
      <c r="AD15" s="593" t="s">
        <v>53</v>
      </c>
    </row>
    <row r="16" spans="1:30" ht="28.5" customHeight="1">
      <c r="A16" s="593"/>
      <c r="B16" s="593"/>
      <c r="C16" s="593"/>
      <c r="D16" s="593"/>
      <c r="E16" s="593"/>
      <c r="F16" s="593" t="s">
        <v>252</v>
      </c>
      <c r="G16" s="593"/>
      <c r="H16" s="593"/>
      <c r="I16" s="593"/>
      <c r="J16" s="593" t="s">
        <v>252</v>
      </c>
      <c r="K16" s="593"/>
      <c r="L16" s="593"/>
      <c r="M16" s="593"/>
      <c r="N16" s="600"/>
      <c r="O16" s="402" t="s">
        <v>377</v>
      </c>
      <c r="P16" s="402" t="s">
        <v>378</v>
      </c>
      <c r="Q16" s="402" t="s">
        <v>379</v>
      </c>
      <c r="R16" s="402" t="s">
        <v>380</v>
      </c>
      <c r="S16" s="402" t="s">
        <v>381</v>
      </c>
      <c r="T16" s="600"/>
      <c r="U16" s="600"/>
      <c r="V16" s="593"/>
      <c r="W16" s="402" t="s">
        <v>377</v>
      </c>
      <c r="X16" s="402" t="s">
        <v>378</v>
      </c>
      <c r="Y16" s="402" t="s">
        <v>379</v>
      </c>
      <c r="Z16" s="402" t="s">
        <v>380</v>
      </c>
      <c r="AA16" s="402" t="s">
        <v>381</v>
      </c>
      <c r="AB16" s="600"/>
      <c r="AC16" s="600"/>
      <c r="AD16" s="593"/>
    </row>
    <row r="17" spans="1:30" ht="17.25" customHeight="1">
      <c r="A17" s="593"/>
      <c r="B17" s="593"/>
      <c r="C17" s="593"/>
      <c r="D17" s="593"/>
      <c r="E17" s="593"/>
      <c r="F17" s="402">
        <v>2015</v>
      </c>
      <c r="G17" s="402">
        <v>2016</v>
      </c>
      <c r="H17" s="402">
        <v>2017</v>
      </c>
      <c r="I17" s="402" t="s">
        <v>53</v>
      </c>
      <c r="J17" s="402">
        <v>2015</v>
      </c>
      <c r="K17" s="402">
        <v>2016</v>
      </c>
      <c r="L17" s="402">
        <v>2017</v>
      </c>
      <c r="M17" s="402" t="s">
        <v>53</v>
      </c>
      <c r="N17" s="402" t="s">
        <v>249</v>
      </c>
      <c r="O17" s="593" t="s">
        <v>382</v>
      </c>
      <c r="P17" s="593"/>
      <c r="Q17" s="593"/>
      <c r="R17" s="593"/>
      <c r="S17" s="593"/>
      <c r="T17" s="593"/>
      <c r="U17" s="593"/>
      <c r="V17" s="593"/>
      <c r="W17" s="593" t="s">
        <v>249</v>
      </c>
      <c r="X17" s="593"/>
      <c r="Y17" s="593"/>
      <c r="Z17" s="593"/>
      <c r="AA17" s="593"/>
      <c r="AB17" s="593"/>
      <c r="AC17" s="593"/>
      <c r="AD17" s="593"/>
    </row>
    <row r="18" spans="1:30" ht="15">
      <c r="A18" s="403">
        <v>1</v>
      </c>
      <c r="B18" s="597">
        <v>2</v>
      </c>
      <c r="C18" s="597"/>
      <c r="D18" s="597"/>
      <c r="E18" s="597"/>
      <c r="F18" s="403">
        <v>3</v>
      </c>
      <c r="G18" s="403">
        <v>4</v>
      </c>
      <c r="H18" s="403">
        <v>5</v>
      </c>
      <c r="I18" s="403">
        <v>6</v>
      </c>
      <c r="J18" s="403">
        <v>7</v>
      </c>
      <c r="K18" s="404">
        <v>8</v>
      </c>
      <c r="L18" s="403">
        <v>9</v>
      </c>
      <c r="M18" s="403">
        <v>10</v>
      </c>
      <c r="N18" s="403">
        <v>11</v>
      </c>
      <c r="O18" s="404">
        <v>12</v>
      </c>
      <c r="P18" s="403">
        <v>13</v>
      </c>
      <c r="Q18" s="404">
        <v>14</v>
      </c>
      <c r="R18" s="403">
        <v>15</v>
      </c>
      <c r="S18" s="404">
        <v>16</v>
      </c>
      <c r="T18" s="403">
        <v>17</v>
      </c>
      <c r="U18" s="404">
        <v>18</v>
      </c>
      <c r="V18" s="403">
        <v>19</v>
      </c>
      <c r="W18" s="404">
        <v>20</v>
      </c>
      <c r="X18" s="403">
        <v>21</v>
      </c>
      <c r="Y18" s="404">
        <v>22</v>
      </c>
      <c r="Z18" s="403">
        <v>23</v>
      </c>
      <c r="AA18" s="404">
        <v>24</v>
      </c>
      <c r="AB18" s="403">
        <v>25</v>
      </c>
      <c r="AC18" s="404">
        <v>26</v>
      </c>
      <c r="AD18" s="403">
        <v>27</v>
      </c>
    </row>
    <row r="19" spans="1:30" ht="22.5" customHeight="1">
      <c r="A19" s="405">
        <v>1</v>
      </c>
      <c r="B19" s="598" t="str">
        <f>ФСТ!$C$20</f>
        <v>Реконструкция РП 7</v>
      </c>
      <c r="C19" s="599"/>
      <c r="D19" s="599"/>
      <c r="E19" s="599"/>
      <c r="F19" s="406"/>
      <c r="G19" s="406"/>
      <c r="H19" s="407">
        <f>ФСТ!$G$20</f>
        <v>3.2</v>
      </c>
      <c r="I19" s="408">
        <f>H19</f>
        <v>3.2</v>
      </c>
      <c r="J19" s="408">
        <f>H19</f>
        <v>3.2</v>
      </c>
      <c r="K19" s="406"/>
      <c r="L19" s="406"/>
      <c r="M19" s="408">
        <f>J19</f>
        <v>3.2</v>
      </c>
      <c r="N19" s="409">
        <f>ФСТ!$J$20/1000*2</f>
        <v>16.975374660000004</v>
      </c>
      <c r="O19" s="491">
        <v>0</v>
      </c>
      <c r="P19" s="491">
        <v>0</v>
      </c>
      <c r="Q19" s="491">
        <v>0</v>
      </c>
      <c r="R19" s="491">
        <v>0</v>
      </c>
      <c r="S19" s="491">
        <v>0</v>
      </c>
      <c r="T19" s="491">
        <v>0</v>
      </c>
      <c r="U19" s="492">
        <f>M19</f>
        <v>3.2</v>
      </c>
      <c r="V19" s="492">
        <f>U19</f>
        <v>3.2</v>
      </c>
      <c r="W19" s="493">
        <v>0</v>
      </c>
      <c r="X19" s="493">
        <v>0</v>
      </c>
      <c r="Y19" s="493">
        <v>0</v>
      </c>
      <c r="Z19" s="493">
        <v>0</v>
      </c>
      <c r="AA19" s="493">
        <v>0</v>
      </c>
      <c r="AB19" s="493">
        <v>0</v>
      </c>
      <c r="AC19" s="494">
        <f>ФСТ!J20/1000</f>
        <v>8.487687330000002</v>
      </c>
      <c r="AD19" s="429">
        <f>AC19</f>
        <v>8.487687330000002</v>
      </c>
    </row>
    <row r="20" spans="1:30" ht="25.5" customHeight="1">
      <c r="A20" s="405">
        <v>2</v>
      </c>
      <c r="B20" s="598" t="str">
        <f>ФСТ!$C$21</f>
        <v>Реконструкция 2 КЛ 10 кВ от РП 7</v>
      </c>
      <c r="C20" s="599"/>
      <c r="D20" s="599"/>
      <c r="E20" s="599"/>
      <c r="F20" s="406"/>
      <c r="G20" s="406"/>
      <c r="H20" s="407">
        <f>ФСТ!$G$21</f>
        <v>0.8</v>
      </c>
      <c r="I20" s="408">
        <f>H20</f>
        <v>0.8</v>
      </c>
      <c r="J20" s="408">
        <f>H20</f>
        <v>0.8</v>
      </c>
      <c r="K20" s="406"/>
      <c r="L20" s="406"/>
      <c r="M20" s="408">
        <f>J20</f>
        <v>0.8</v>
      </c>
      <c r="N20" s="409">
        <f>ФСТ!$J$21/1000*2</f>
        <v>17.88462534</v>
      </c>
      <c r="O20" s="491">
        <v>0</v>
      </c>
      <c r="P20" s="491">
        <v>0</v>
      </c>
      <c r="Q20" s="491">
        <v>0</v>
      </c>
      <c r="R20" s="491">
        <v>0</v>
      </c>
      <c r="S20" s="491">
        <v>0</v>
      </c>
      <c r="T20" s="491">
        <v>0</v>
      </c>
      <c r="U20" s="492">
        <f>M20</f>
        <v>0.8</v>
      </c>
      <c r="V20" s="492">
        <f>U20</f>
        <v>0.8</v>
      </c>
      <c r="W20" s="493">
        <v>0</v>
      </c>
      <c r="X20" s="493">
        <v>0</v>
      </c>
      <c r="Y20" s="493">
        <v>0</v>
      </c>
      <c r="Z20" s="493">
        <v>0</v>
      </c>
      <c r="AA20" s="493">
        <v>0</v>
      </c>
      <c r="AB20" s="493">
        <v>0</v>
      </c>
      <c r="AC20" s="494">
        <f>ФСТ!J21/1000</f>
        <v>8.94231267</v>
      </c>
      <c r="AD20" s="429">
        <f>AC20</f>
        <v>8.94231267</v>
      </c>
    </row>
    <row r="21" spans="1:19" ht="15">
      <c r="A21" s="601" t="s">
        <v>383</v>
      </c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</row>
    <row r="22" spans="1:19" ht="25.5" customHeight="1">
      <c r="A22" s="601" t="s">
        <v>384</v>
      </c>
      <c r="B22" s="602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</row>
    <row r="23" spans="1:19" ht="15">
      <c r="A23" s="595" t="s">
        <v>385</v>
      </c>
      <c r="B23" s="595"/>
      <c r="C23" s="595"/>
      <c r="D23" s="595"/>
      <c r="E23" s="595"/>
      <c r="F23" s="595"/>
      <c r="G23" s="595"/>
      <c r="H23" s="595"/>
      <c r="I23" s="595"/>
      <c r="J23" s="595"/>
      <c r="K23" s="595"/>
      <c r="L23" s="595"/>
      <c r="M23" s="595"/>
      <c r="N23" s="596"/>
      <c r="O23" s="596"/>
      <c r="P23" s="596"/>
      <c r="Q23" s="596"/>
      <c r="R23" s="596"/>
      <c r="S23" s="596"/>
    </row>
    <row r="24" spans="1:19" ht="15">
      <c r="A24" s="595" t="s">
        <v>386</v>
      </c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6"/>
      <c r="O24" s="596"/>
      <c r="P24" s="596"/>
      <c r="Q24" s="596"/>
      <c r="R24" s="596"/>
      <c r="S24" s="596"/>
    </row>
  </sheetData>
  <sheetProtection/>
  <mergeCells count="31">
    <mergeCell ref="A23:S23"/>
    <mergeCell ref="B14:E17"/>
    <mergeCell ref="F14:I15"/>
    <mergeCell ref="J14:M15"/>
    <mergeCell ref="N14:N16"/>
    <mergeCell ref="A10:AD10"/>
    <mergeCell ref="A21:S21"/>
    <mergeCell ref="A14:A17"/>
    <mergeCell ref="AA4:AD5"/>
    <mergeCell ref="AA6:AD6"/>
    <mergeCell ref="AA7:AD7"/>
    <mergeCell ref="AB8:AC8"/>
    <mergeCell ref="AC15:AC16"/>
    <mergeCell ref="AA1:AC1"/>
    <mergeCell ref="AD15:AD16"/>
    <mergeCell ref="T15:T16"/>
    <mergeCell ref="A22:S22"/>
    <mergeCell ref="B20:E20"/>
    <mergeCell ref="U15:U16"/>
    <mergeCell ref="AB15:AB16"/>
    <mergeCell ref="F16:I16"/>
    <mergeCell ref="O14:AD14"/>
    <mergeCell ref="O15:S15"/>
    <mergeCell ref="V15:V16"/>
    <mergeCell ref="W15:AA15"/>
    <mergeCell ref="J16:M16"/>
    <mergeCell ref="A24:S24"/>
    <mergeCell ref="O17:V17"/>
    <mergeCell ref="W17:AD17"/>
    <mergeCell ref="B18:E18"/>
    <mergeCell ref="B19:E19"/>
  </mergeCells>
  <printOptions/>
  <pageMargins left="0.3937007874015748" right="0.3937007874015748" top="0.3937007874015748" bottom="0.3937007874015748" header="0.3937007874015748" footer="0.5118110236220472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85"/>
  <sheetViews>
    <sheetView view="pageBreakPreview" zoomScale="70" zoomScaleNormal="70" zoomScaleSheetLayoutView="70" zoomScalePageLayoutView="0" workbookViewId="0" topLeftCell="A1">
      <selection activeCell="Q23" sqref="Q23"/>
    </sheetView>
  </sheetViews>
  <sheetFormatPr defaultColWidth="9.00390625" defaultRowHeight="15.75"/>
  <cols>
    <col min="1" max="1" width="7.50390625" style="5" customWidth="1"/>
    <col min="2" max="2" width="50.75390625" style="6" customWidth="1"/>
    <col min="3" max="3" width="13.875" style="8" customWidth="1"/>
    <col min="4" max="4" width="10.125" style="7" customWidth="1"/>
    <col min="5" max="5" width="8.75390625" style="7" customWidth="1"/>
    <col min="6" max="6" width="11.375" style="7" customWidth="1"/>
    <col min="7" max="7" width="10.75390625" style="6" customWidth="1"/>
    <col min="8" max="8" width="15.00390625" style="8" customWidth="1"/>
    <col min="9" max="9" width="11.875" style="7" customWidth="1"/>
    <col min="10" max="10" width="11.375" style="7" customWidth="1"/>
    <col min="11" max="11" width="12.875" style="7" customWidth="1"/>
    <col min="12" max="12" width="15.375" style="7" customWidth="1"/>
    <col min="13" max="13" width="9.875" style="7" bestFit="1" customWidth="1"/>
    <col min="14" max="14" width="15.50390625" style="98" customWidth="1"/>
    <col min="15" max="17" width="15.375" style="98" customWidth="1"/>
    <col min="18" max="18" width="20.375" style="98" customWidth="1"/>
    <col min="19" max="22" width="15.375" style="98" customWidth="1"/>
    <col min="23" max="23" width="13.125" style="59" hidden="1" customWidth="1"/>
    <col min="24" max="24" width="15.50390625" style="9" hidden="1" customWidth="1"/>
    <col min="25" max="25" width="14.50390625" style="174" hidden="1" customWidth="1"/>
    <col min="26" max="26" width="22.00390625" style="7" hidden="1" customWidth="1"/>
    <col min="27" max="27" width="11.50390625" style="10" hidden="1" customWidth="1"/>
    <col min="28" max="29" width="11.50390625" style="11" hidden="1" customWidth="1"/>
    <col min="30" max="30" width="11.50390625" style="12" hidden="1" customWidth="1"/>
    <col min="31" max="32" width="11.50390625" style="11" hidden="1" customWidth="1"/>
    <col min="33" max="36" width="11.50390625" style="10" hidden="1" customWidth="1"/>
    <col min="37" max="37" width="11.50390625" style="13" hidden="1" customWidth="1"/>
    <col min="38" max="38" width="28.50390625" style="10" hidden="1" customWidth="1"/>
    <col min="39" max="49" width="9.00390625" style="57" customWidth="1"/>
    <col min="50" max="55" width="9.00390625" style="7" customWidth="1"/>
    <col min="56" max="16384" width="9.00390625" style="99" customWidth="1"/>
  </cols>
  <sheetData>
    <row r="1" spans="21:22" ht="22.5">
      <c r="U1" s="556" t="s">
        <v>356</v>
      </c>
      <c r="V1" s="556"/>
    </row>
    <row r="2" spans="14:24" ht="22.5">
      <c r="N2" s="57"/>
      <c r="O2" s="57"/>
      <c r="P2" s="57"/>
      <c r="Q2" s="56"/>
      <c r="R2" s="56"/>
      <c r="S2" s="1" t="s">
        <v>220</v>
      </c>
      <c r="T2" s="58"/>
      <c r="U2" s="56"/>
      <c r="V2" s="56"/>
      <c r="W2" s="1"/>
      <c r="X2" s="58"/>
    </row>
    <row r="3" spans="14:24" ht="22.5">
      <c r="N3" s="57"/>
      <c r="O3" s="57"/>
      <c r="P3" s="57"/>
      <c r="Q3" s="529" t="str">
        <f>ФСТ!W3</f>
        <v>Министр энергетики Московской области 
____________ Л.В. Неганов
«____»_____________2014  г.
</v>
      </c>
      <c r="R3" s="529"/>
      <c r="S3" s="529"/>
      <c r="T3" s="529"/>
      <c r="U3" s="59"/>
      <c r="V3" s="59"/>
      <c r="W3" s="60"/>
      <c r="X3" s="61"/>
    </row>
    <row r="4" spans="1:55" ht="20.25" customHeight="1">
      <c r="A4" s="99"/>
      <c r="B4" s="14"/>
      <c r="C4" s="99"/>
      <c r="D4" s="99"/>
      <c r="E4" s="99"/>
      <c r="F4" s="99"/>
      <c r="G4" s="175"/>
      <c r="H4" s="99"/>
      <c r="I4" s="99"/>
      <c r="J4" s="99"/>
      <c r="K4" s="99"/>
      <c r="L4" s="99"/>
      <c r="M4" s="99"/>
      <c r="N4" s="62"/>
      <c r="O4" s="62"/>
      <c r="P4" s="57"/>
      <c r="Q4" s="529"/>
      <c r="R4" s="529"/>
      <c r="S4" s="529"/>
      <c r="T4" s="529"/>
      <c r="U4" s="529"/>
      <c r="V4" s="529"/>
      <c r="W4" s="529"/>
      <c r="X4" s="529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6"/>
      <c r="AL4" s="15"/>
      <c r="AX4" s="57"/>
      <c r="AY4" s="57"/>
      <c r="AZ4" s="57"/>
      <c r="BA4" s="57"/>
      <c r="BB4" s="57"/>
      <c r="BC4" s="57"/>
    </row>
    <row r="5" spans="1:55" ht="10.5" customHeight="1">
      <c r="A5" s="99"/>
      <c r="B5" s="14"/>
      <c r="C5" s="99"/>
      <c r="D5" s="99"/>
      <c r="E5" s="99"/>
      <c r="F5" s="99"/>
      <c r="G5" s="175"/>
      <c r="H5" s="99"/>
      <c r="I5" s="99"/>
      <c r="J5" s="99"/>
      <c r="K5" s="99"/>
      <c r="L5" s="99"/>
      <c r="M5" s="99"/>
      <c r="N5" s="57"/>
      <c r="O5" s="57"/>
      <c r="P5" s="57"/>
      <c r="Q5" s="529"/>
      <c r="R5" s="529"/>
      <c r="S5" s="529"/>
      <c r="T5" s="529"/>
      <c r="U5" s="63"/>
      <c r="V5" s="63"/>
      <c r="W5" s="64"/>
      <c r="X5" s="64"/>
      <c r="Y5" s="17"/>
      <c r="Z5" s="17"/>
      <c r="AA5" s="17"/>
      <c r="AB5" s="17"/>
      <c r="AC5" s="17"/>
      <c r="AD5" s="17"/>
      <c r="AE5" s="17"/>
      <c r="AF5" s="17"/>
      <c r="AG5" s="15"/>
      <c r="AH5" s="18"/>
      <c r="AI5" s="18"/>
      <c r="AJ5" s="18"/>
      <c r="AK5" s="19"/>
      <c r="AL5" s="15"/>
      <c r="AX5" s="57"/>
      <c r="AY5" s="57"/>
      <c r="AZ5" s="57"/>
      <c r="BA5" s="57"/>
      <c r="BB5" s="57"/>
      <c r="BC5" s="57"/>
    </row>
    <row r="6" spans="1:55" ht="35.25" customHeight="1">
      <c r="A6" s="99"/>
      <c r="B6" s="18"/>
      <c r="C6" s="99"/>
      <c r="D6" s="99"/>
      <c r="E6" s="99"/>
      <c r="F6" s="99"/>
      <c r="G6" s="175"/>
      <c r="H6" s="99"/>
      <c r="I6" s="99"/>
      <c r="J6" s="99"/>
      <c r="K6" s="99"/>
      <c r="L6" s="99"/>
      <c r="M6" s="99"/>
      <c r="N6" s="57"/>
      <c r="O6" s="57"/>
      <c r="P6" s="57"/>
      <c r="Q6" s="529"/>
      <c r="R6" s="529"/>
      <c r="S6" s="529"/>
      <c r="T6" s="529"/>
      <c r="U6" s="55"/>
      <c r="V6" s="55"/>
      <c r="W6" s="65"/>
      <c r="X6" s="66"/>
      <c r="Y6" s="17"/>
      <c r="Z6" s="17"/>
      <c r="AA6" s="17"/>
      <c r="AB6" s="17"/>
      <c r="AC6" s="17"/>
      <c r="AD6" s="17"/>
      <c r="AE6" s="17"/>
      <c r="AF6" s="17"/>
      <c r="AG6" s="17"/>
      <c r="AH6" s="18"/>
      <c r="AI6" s="18"/>
      <c r="AJ6" s="18"/>
      <c r="AK6" s="19"/>
      <c r="AL6" s="18"/>
      <c r="AX6" s="57"/>
      <c r="AY6" s="57"/>
      <c r="AZ6" s="57"/>
      <c r="BA6" s="57"/>
      <c r="BB6" s="57"/>
      <c r="BC6" s="57"/>
    </row>
    <row r="7" spans="1:55" ht="20.25">
      <c r="A7" s="99"/>
      <c r="B7" s="14"/>
      <c r="C7" s="99"/>
      <c r="D7" s="99"/>
      <c r="E7" s="99"/>
      <c r="F7" s="99"/>
      <c r="G7" s="175"/>
      <c r="H7" s="99"/>
      <c r="I7" s="99"/>
      <c r="J7" s="99"/>
      <c r="K7" s="99"/>
      <c r="L7" s="99"/>
      <c r="M7" s="99"/>
      <c r="N7" s="99"/>
      <c r="O7" s="99"/>
      <c r="P7" s="99"/>
      <c r="Q7" s="529"/>
      <c r="R7" s="529"/>
      <c r="S7" s="529"/>
      <c r="T7" s="529"/>
      <c r="U7" s="32"/>
      <c r="V7" s="149"/>
      <c r="W7" s="150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  <c r="AL7" s="15"/>
      <c r="AX7" s="57"/>
      <c r="AY7" s="57"/>
      <c r="AZ7" s="57"/>
      <c r="BA7" s="57"/>
      <c r="BB7" s="57"/>
      <c r="BC7" s="57"/>
    </row>
    <row r="8" spans="1:55" ht="20.25">
      <c r="A8" s="99"/>
      <c r="B8" s="14"/>
      <c r="C8" s="99"/>
      <c r="D8" s="99"/>
      <c r="E8" s="99"/>
      <c r="F8" s="99"/>
      <c r="G8" s="175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32"/>
      <c r="U8" s="556"/>
      <c r="V8" s="556"/>
      <c r="W8" s="150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6"/>
      <c r="AL8" s="15"/>
      <c r="AX8" s="57"/>
      <c r="AY8" s="57"/>
      <c r="AZ8" s="57"/>
      <c r="BA8" s="57"/>
      <c r="BB8" s="57"/>
      <c r="BC8" s="57"/>
    </row>
    <row r="9" spans="1:55" ht="20.25">
      <c r="A9" s="99"/>
      <c r="B9" s="20"/>
      <c r="C9" s="99"/>
      <c r="D9" s="99"/>
      <c r="E9" s="99"/>
      <c r="F9" s="99"/>
      <c r="G9" s="175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T9" s="1"/>
      <c r="U9" s="2"/>
      <c r="V9" s="151"/>
      <c r="W9" s="1"/>
      <c r="X9" s="21"/>
      <c r="Y9" s="21"/>
      <c r="Z9" s="2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3"/>
      <c r="AL9" s="22"/>
      <c r="AX9" s="57"/>
      <c r="AY9" s="57"/>
      <c r="AZ9" s="57"/>
      <c r="BA9" s="57"/>
      <c r="BB9" s="57"/>
      <c r="BC9" s="57"/>
    </row>
    <row r="10" spans="1:55" ht="20.25">
      <c r="A10" s="560" t="s">
        <v>13</v>
      </c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4"/>
      <c r="AX10" s="57"/>
      <c r="AY10" s="57"/>
      <c r="AZ10" s="57"/>
      <c r="BA10" s="57"/>
      <c r="BB10" s="57"/>
      <c r="BC10" s="57"/>
    </row>
    <row r="11" spans="1:55" ht="20.2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26"/>
      <c r="Z11" s="26"/>
      <c r="AA11" s="26"/>
      <c r="AB11" s="24"/>
      <c r="AC11" s="24"/>
      <c r="AD11" s="24"/>
      <c r="AE11" s="24"/>
      <c r="AF11" s="24"/>
      <c r="AG11" s="24"/>
      <c r="AH11" s="24"/>
      <c r="AI11" s="24"/>
      <c r="AJ11" s="24"/>
      <c r="AK11" s="25"/>
      <c r="AL11" s="24"/>
      <c r="AX11" s="57"/>
      <c r="AY11" s="57"/>
      <c r="AZ11" s="57"/>
      <c r="BA11" s="57"/>
      <c r="BB11" s="57"/>
      <c r="BC11" s="57"/>
    </row>
    <row r="12" spans="1:55" ht="20.25">
      <c r="A12" s="560" t="s">
        <v>403</v>
      </c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26"/>
      <c r="Z12" s="26"/>
      <c r="AA12" s="26"/>
      <c r="AB12" s="24"/>
      <c r="AC12" s="24"/>
      <c r="AD12" s="24"/>
      <c r="AE12" s="24"/>
      <c r="AF12" s="24"/>
      <c r="AG12" s="24"/>
      <c r="AH12" s="24"/>
      <c r="AI12" s="24"/>
      <c r="AJ12" s="24"/>
      <c r="AK12" s="25"/>
      <c r="AL12" s="24"/>
      <c r="AX12" s="57"/>
      <c r="AY12" s="57"/>
      <c r="AZ12" s="57"/>
      <c r="BA12" s="57"/>
      <c r="BB12" s="57"/>
      <c r="BC12" s="57"/>
    </row>
    <row r="13" spans="1:55" ht="20.25">
      <c r="A13" s="560"/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60"/>
      <c r="X13" s="560"/>
      <c r="Y13" s="26"/>
      <c r="Z13" s="26"/>
      <c r="AA13" s="26"/>
      <c r="AB13" s="24"/>
      <c r="AC13" s="24"/>
      <c r="AD13" s="24"/>
      <c r="AE13" s="24"/>
      <c r="AF13" s="24"/>
      <c r="AG13" s="24"/>
      <c r="AH13" s="24"/>
      <c r="AI13" s="24"/>
      <c r="AJ13" s="24"/>
      <c r="AK13" s="25"/>
      <c r="AL13" s="24"/>
      <c r="AX13" s="57"/>
      <c r="AY13" s="57"/>
      <c r="AZ13" s="57"/>
      <c r="BA13" s="57"/>
      <c r="BB13" s="57"/>
      <c r="BC13" s="57"/>
    </row>
    <row r="14" spans="1:38" ht="16.5" customHeight="1" thickBo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28"/>
      <c r="Q14" s="28"/>
      <c r="R14" s="28"/>
      <c r="S14" s="28"/>
      <c r="T14" s="28"/>
      <c r="U14" s="28"/>
      <c r="V14" s="28"/>
      <c r="W14" s="28"/>
      <c r="X14" s="20"/>
      <c r="Y14" s="29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30"/>
      <c r="AL14" s="20"/>
    </row>
    <row r="15" spans="1:55" s="46" customFormat="1" ht="48" customHeight="1" thickBot="1">
      <c r="A15" s="650" t="s">
        <v>24</v>
      </c>
      <c r="B15" s="546" t="s">
        <v>156</v>
      </c>
      <c r="C15" s="546" t="s">
        <v>145</v>
      </c>
      <c r="D15" s="641" t="s">
        <v>146</v>
      </c>
      <c r="E15" s="642"/>
      <c r="F15" s="611" t="s">
        <v>159</v>
      </c>
      <c r="G15" s="612"/>
      <c r="H15" s="612"/>
      <c r="I15" s="613"/>
      <c r="J15" s="623" t="s">
        <v>420</v>
      </c>
      <c r="K15" s="653" t="s">
        <v>419</v>
      </c>
      <c r="L15" s="634" t="s">
        <v>184</v>
      </c>
      <c r="M15" s="649"/>
      <c r="N15" s="634" t="s">
        <v>14</v>
      </c>
      <c r="O15" s="635"/>
      <c r="P15" s="638" t="s">
        <v>147</v>
      </c>
      <c r="Q15" s="639"/>
      <c r="R15" s="640"/>
      <c r="S15" s="645" t="s">
        <v>189</v>
      </c>
      <c r="T15" s="646"/>
      <c r="U15" s="646"/>
      <c r="V15" s="637"/>
      <c r="W15" s="626"/>
      <c r="X15" s="630" t="s">
        <v>212</v>
      </c>
      <c r="Y15" s="631"/>
      <c r="Z15" s="627"/>
      <c r="AA15" s="618" t="s">
        <v>213</v>
      </c>
      <c r="AB15" s="31" t="s">
        <v>186</v>
      </c>
      <c r="AC15" s="31" t="s">
        <v>186</v>
      </c>
      <c r="AD15" s="31" t="s">
        <v>186</v>
      </c>
      <c r="AE15" s="31" t="s">
        <v>1</v>
      </c>
      <c r="AF15" s="31" t="s">
        <v>1</v>
      </c>
      <c r="AG15" s="31"/>
      <c r="AH15" s="31"/>
      <c r="AI15" s="621"/>
      <c r="AJ15" s="31"/>
      <c r="AK15" s="621"/>
      <c r="AL15" s="614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</row>
    <row r="16" spans="1:55" s="46" customFormat="1" ht="37.5" customHeight="1" thickBot="1">
      <c r="A16" s="651"/>
      <c r="B16" s="548"/>
      <c r="C16" s="547"/>
      <c r="D16" s="643"/>
      <c r="E16" s="644"/>
      <c r="F16" s="658" t="s">
        <v>160</v>
      </c>
      <c r="G16" s="623" t="s">
        <v>149</v>
      </c>
      <c r="H16" s="657" t="s">
        <v>161</v>
      </c>
      <c r="I16" s="623" t="s">
        <v>153</v>
      </c>
      <c r="J16" s="624"/>
      <c r="K16" s="654"/>
      <c r="L16" s="632" t="s">
        <v>185</v>
      </c>
      <c r="M16" s="647" t="s">
        <v>154</v>
      </c>
      <c r="N16" s="623" t="s">
        <v>185</v>
      </c>
      <c r="O16" s="609" t="s">
        <v>154</v>
      </c>
      <c r="P16" s="655" t="s">
        <v>170</v>
      </c>
      <c r="Q16" s="623" t="s">
        <v>162</v>
      </c>
      <c r="R16" s="628" t="s">
        <v>163</v>
      </c>
      <c r="S16" s="645" t="s">
        <v>148</v>
      </c>
      <c r="T16" s="637"/>
      <c r="U16" s="636" t="s">
        <v>150</v>
      </c>
      <c r="V16" s="637"/>
      <c r="W16" s="626"/>
      <c r="X16" s="616" t="s">
        <v>3</v>
      </c>
      <c r="Y16" s="618" t="s">
        <v>4</v>
      </c>
      <c r="Z16" s="619" t="s">
        <v>5</v>
      </c>
      <c r="AA16" s="614"/>
      <c r="AB16" s="31"/>
      <c r="AC16" s="31"/>
      <c r="AD16" s="31"/>
      <c r="AE16" s="621" t="s">
        <v>6</v>
      </c>
      <c r="AF16" s="621" t="s">
        <v>7</v>
      </c>
      <c r="AG16" s="31"/>
      <c r="AH16" s="31"/>
      <c r="AI16" s="621"/>
      <c r="AJ16" s="31"/>
      <c r="AK16" s="621"/>
      <c r="AL16" s="614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</row>
    <row r="17" spans="1:55" s="46" customFormat="1" ht="95.25" thickBot="1">
      <c r="A17" s="652"/>
      <c r="B17" s="547"/>
      <c r="C17" s="33" t="s">
        <v>15</v>
      </c>
      <c r="D17" s="34" t="s">
        <v>157</v>
      </c>
      <c r="E17" s="35" t="s">
        <v>158</v>
      </c>
      <c r="F17" s="659"/>
      <c r="G17" s="625"/>
      <c r="H17" s="654"/>
      <c r="I17" s="625"/>
      <c r="J17" s="625"/>
      <c r="K17" s="654"/>
      <c r="L17" s="633"/>
      <c r="M17" s="648"/>
      <c r="N17" s="625"/>
      <c r="O17" s="610"/>
      <c r="P17" s="656"/>
      <c r="Q17" s="625"/>
      <c r="R17" s="629"/>
      <c r="S17" s="36" t="s">
        <v>166</v>
      </c>
      <c r="T17" s="37" t="s">
        <v>155</v>
      </c>
      <c r="U17" s="37" t="s">
        <v>151</v>
      </c>
      <c r="V17" s="38" t="s">
        <v>152</v>
      </c>
      <c r="W17" s="627"/>
      <c r="X17" s="617"/>
      <c r="Y17" s="615"/>
      <c r="Z17" s="620"/>
      <c r="AA17" s="615"/>
      <c r="AB17" s="39" t="s">
        <v>8</v>
      </c>
      <c r="AC17" s="39" t="s">
        <v>9</v>
      </c>
      <c r="AD17" s="39" t="s">
        <v>10</v>
      </c>
      <c r="AE17" s="622"/>
      <c r="AF17" s="622"/>
      <c r="AG17" s="39" t="s">
        <v>11</v>
      </c>
      <c r="AH17" s="39" t="s">
        <v>12</v>
      </c>
      <c r="AI17" s="622"/>
      <c r="AJ17" s="39"/>
      <c r="AK17" s="622"/>
      <c r="AL17" s="615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</row>
    <row r="18" spans="1:55" ht="15.75" customHeight="1" thickBot="1">
      <c r="A18" s="180">
        <v>1</v>
      </c>
      <c r="B18" s="180">
        <v>2</v>
      </c>
      <c r="C18" s="180">
        <v>3</v>
      </c>
      <c r="D18" s="180">
        <v>4</v>
      </c>
      <c r="E18" s="180">
        <v>5</v>
      </c>
      <c r="F18" s="180">
        <v>6</v>
      </c>
      <c r="G18" s="180">
        <v>7</v>
      </c>
      <c r="H18" s="180">
        <v>8</v>
      </c>
      <c r="I18" s="180">
        <v>9</v>
      </c>
      <c r="J18" s="180">
        <v>10</v>
      </c>
      <c r="K18" s="180">
        <v>11</v>
      </c>
      <c r="L18" s="180">
        <v>12</v>
      </c>
      <c r="M18" s="180">
        <v>13</v>
      </c>
      <c r="N18" s="180">
        <v>14</v>
      </c>
      <c r="O18" s="180">
        <v>15</v>
      </c>
      <c r="P18" s="180">
        <v>16</v>
      </c>
      <c r="Q18" s="180">
        <v>17</v>
      </c>
      <c r="R18" s="180">
        <v>18</v>
      </c>
      <c r="S18" s="180">
        <v>19</v>
      </c>
      <c r="T18" s="180">
        <v>20</v>
      </c>
      <c r="U18" s="180">
        <v>21</v>
      </c>
      <c r="V18" s="180">
        <v>22</v>
      </c>
      <c r="W18" s="40">
        <v>16.8</v>
      </c>
      <c r="X18" s="40">
        <v>17.2</v>
      </c>
      <c r="Y18" s="41">
        <v>17.6</v>
      </c>
      <c r="Z18" s="40">
        <v>18</v>
      </c>
      <c r="AA18" s="41">
        <v>18.4</v>
      </c>
      <c r="AB18" s="40">
        <v>18.8</v>
      </c>
      <c r="AC18" s="41">
        <v>19.2</v>
      </c>
      <c r="AD18" s="40">
        <v>19.6</v>
      </c>
      <c r="AE18" s="41">
        <v>20</v>
      </c>
      <c r="AF18" s="40">
        <v>20.4</v>
      </c>
      <c r="AG18" s="41">
        <v>20.8</v>
      </c>
      <c r="AH18" s="40">
        <v>21.2</v>
      </c>
      <c r="AI18" s="41">
        <v>21.6</v>
      </c>
      <c r="AJ18" s="40">
        <v>22</v>
      </c>
      <c r="AK18" s="41">
        <v>22.4</v>
      </c>
      <c r="AL18" s="40">
        <v>22.8</v>
      </c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</row>
    <row r="19" spans="1:55" ht="18.75">
      <c r="A19" s="68"/>
      <c r="B19" s="136" t="s">
        <v>244</v>
      </c>
      <c r="C19" s="4" t="s">
        <v>469</v>
      </c>
      <c r="D19" s="525">
        <f>'1.1'!F26</f>
        <v>2015</v>
      </c>
      <c r="E19" s="525">
        <f>'1.1'!G26</f>
        <v>2017</v>
      </c>
      <c r="F19" s="50"/>
      <c r="G19" s="50"/>
      <c r="H19" s="50"/>
      <c r="I19" s="50"/>
      <c r="J19" s="176"/>
      <c r="K19" s="199"/>
      <c r="L19" s="199">
        <f>L20+L42</f>
        <v>20.5674</v>
      </c>
      <c r="M19" s="199">
        <f>M20+M42</f>
        <v>20.5674</v>
      </c>
      <c r="N19" s="199">
        <f>N20+N42</f>
        <v>20.5674</v>
      </c>
      <c r="O19" s="199">
        <f>O20+O42</f>
        <v>20.5674</v>
      </c>
      <c r="P19" s="49"/>
      <c r="Q19" s="49"/>
      <c r="R19" s="49"/>
      <c r="S19" s="49"/>
      <c r="T19" s="49"/>
      <c r="U19" s="49"/>
      <c r="V19" s="51"/>
      <c r="W19" s="3"/>
      <c r="X19" s="3"/>
      <c r="Y19" s="3"/>
      <c r="Z19" s="3"/>
      <c r="AA19" s="3"/>
      <c r="AB19" s="3"/>
      <c r="AC19" s="3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</row>
    <row r="20" spans="1:55" ht="15.75">
      <c r="A20" s="132">
        <v>1</v>
      </c>
      <c r="B20" s="135" t="s">
        <v>109</v>
      </c>
      <c r="C20" s="4" t="s">
        <v>469</v>
      </c>
      <c r="D20" s="525">
        <f>'1.1'!F27</f>
        <v>2015</v>
      </c>
      <c r="E20" s="525">
        <f>'1.1'!G27</f>
        <v>2017</v>
      </c>
      <c r="F20" s="183"/>
      <c r="G20" s="183"/>
      <c r="H20" s="183"/>
      <c r="I20" s="183"/>
      <c r="J20" s="177"/>
      <c r="K20" s="182"/>
      <c r="L20" s="182">
        <f>L21</f>
        <v>20.5674</v>
      </c>
      <c r="M20" s="182">
        <f>M21</f>
        <v>20.5674</v>
      </c>
      <c r="N20" s="182">
        <f>N21</f>
        <v>20.5674</v>
      </c>
      <c r="O20" s="182">
        <f>O21</f>
        <v>20.5674</v>
      </c>
      <c r="P20" s="4"/>
      <c r="Q20" s="4"/>
      <c r="R20" s="4"/>
      <c r="S20" s="4"/>
      <c r="T20" s="4"/>
      <c r="U20" s="4"/>
      <c r="V20" s="52"/>
      <c r="W20" s="3"/>
      <c r="X20" s="3"/>
      <c r="Y20" s="3"/>
      <c r="Z20" s="3"/>
      <c r="AA20" s="3"/>
      <c r="AB20" s="3"/>
      <c r="AC20" s="3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</row>
    <row r="21" spans="1:29" s="118" customFormat="1" ht="31.5">
      <c r="A21" s="133" t="s">
        <v>26</v>
      </c>
      <c r="B21" s="135" t="s">
        <v>245</v>
      </c>
      <c r="C21" s="528" t="s">
        <v>469</v>
      </c>
      <c r="D21" s="525">
        <f>'1.1'!F28</f>
        <v>2015</v>
      </c>
      <c r="E21" s="525">
        <f>'1.1'!G28</f>
        <v>2017</v>
      </c>
      <c r="F21" s="183"/>
      <c r="G21" s="183"/>
      <c r="H21" s="183"/>
      <c r="I21" s="183"/>
      <c r="J21" s="181"/>
      <c r="K21" s="182"/>
      <c r="L21" s="182">
        <f>SUM(L22:L41)</f>
        <v>20.5674</v>
      </c>
      <c r="M21" s="182">
        <f>SUM(M22:M41)</f>
        <v>20.5674</v>
      </c>
      <c r="N21" s="182">
        <f>SUM(N22:N41)</f>
        <v>20.5674</v>
      </c>
      <c r="O21" s="182">
        <f>SUM(O22:O41)</f>
        <v>20.5674</v>
      </c>
      <c r="P21" s="184"/>
      <c r="Q21" s="185"/>
      <c r="R21" s="185"/>
      <c r="S21" s="185"/>
      <c r="T21" s="185"/>
      <c r="U21" s="185"/>
      <c r="V21" s="186"/>
      <c r="W21" s="3"/>
      <c r="X21" s="3"/>
      <c r="Y21" s="3"/>
      <c r="Z21" s="3"/>
      <c r="AA21" s="3"/>
      <c r="AB21" s="3"/>
      <c r="AC21" s="3"/>
    </row>
    <row r="22" spans="1:55" ht="76.5">
      <c r="A22" s="187">
        <f>' 1.2 '!B31</f>
        <v>1</v>
      </c>
      <c r="B22" s="131" t="str">
        <f>' 1.2 '!C31</f>
        <v>Реконструкция РП 7</v>
      </c>
      <c r="C22" s="526">
        <f>'1.1'!E29</f>
        <v>3.2</v>
      </c>
      <c r="D22" s="525">
        <f>'1.1'!F29</f>
        <v>2015</v>
      </c>
      <c r="E22" s="525">
        <f>'1.1'!G29</f>
        <v>2017</v>
      </c>
      <c r="F22" s="183" t="s">
        <v>16</v>
      </c>
      <c r="G22" s="183" t="s">
        <v>17</v>
      </c>
      <c r="H22" s="183" t="s">
        <v>17</v>
      </c>
      <c r="I22" s="183" t="s">
        <v>17</v>
      </c>
      <c r="J22" s="177">
        <v>0</v>
      </c>
      <c r="K22" s="177">
        <v>0</v>
      </c>
      <c r="L22" s="190">
        <f>'1.1'!H29</f>
        <v>10.015471049400002</v>
      </c>
      <c r="M22" s="190">
        <f aca="true" t="shared" si="0" ref="M22:O41">L22</f>
        <v>10.015471049400002</v>
      </c>
      <c r="N22" s="190">
        <f t="shared" si="0"/>
        <v>10.015471049400002</v>
      </c>
      <c r="O22" s="190">
        <f t="shared" si="0"/>
        <v>10.015471049400002</v>
      </c>
      <c r="P22" s="198" t="s">
        <v>474</v>
      </c>
      <c r="Q22" s="192" t="s">
        <v>17</v>
      </c>
      <c r="R22" s="198" t="s">
        <v>417</v>
      </c>
      <c r="S22" s="192" t="s">
        <v>17</v>
      </c>
      <c r="T22" s="192" t="s">
        <v>17</v>
      </c>
      <c r="U22" s="192" t="s">
        <v>17</v>
      </c>
      <c r="V22" s="193" t="s">
        <v>17</v>
      </c>
      <c r="W22" s="3"/>
      <c r="X22" s="3"/>
      <c r="Y22" s="3"/>
      <c r="Z22" s="3"/>
      <c r="AA22" s="3"/>
      <c r="AB22" s="3"/>
      <c r="AC22" s="3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</row>
    <row r="23" spans="1:55" ht="76.5">
      <c r="A23" s="187">
        <f>' 1.2 '!B32</f>
        <v>2</v>
      </c>
      <c r="B23" s="131" t="str">
        <f>' 1.2 '!C32</f>
        <v>Реконструкция 2 КЛ 10 кВ от РП 7</v>
      </c>
      <c r="C23" s="526">
        <f>'1.1'!E30</f>
        <v>0.8</v>
      </c>
      <c r="D23" s="525">
        <f>'1.1'!F30</f>
        <v>2015</v>
      </c>
      <c r="E23" s="525">
        <f>'1.1'!G30</f>
        <v>2017</v>
      </c>
      <c r="F23" s="183" t="s">
        <v>16</v>
      </c>
      <c r="G23" s="183" t="s">
        <v>17</v>
      </c>
      <c r="H23" s="183" t="s">
        <v>17</v>
      </c>
      <c r="I23" s="183" t="s">
        <v>17</v>
      </c>
      <c r="J23" s="177">
        <v>0</v>
      </c>
      <c r="K23" s="177">
        <v>0</v>
      </c>
      <c r="L23" s="190">
        <f>'1.1'!H30</f>
        <v>10.551928950599999</v>
      </c>
      <c r="M23" s="190">
        <f t="shared" si="0"/>
        <v>10.551928950599999</v>
      </c>
      <c r="N23" s="190">
        <f t="shared" si="0"/>
        <v>10.551928950599999</v>
      </c>
      <c r="O23" s="190">
        <f t="shared" si="0"/>
        <v>10.551928950599999</v>
      </c>
      <c r="P23" s="198" t="s">
        <v>474</v>
      </c>
      <c r="Q23" s="192" t="s">
        <v>17</v>
      </c>
      <c r="R23" s="198" t="s">
        <v>417</v>
      </c>
      <c r="S23" s="192" t="s">
        <v>17</v>
      </c>
      <c r="T23" s="192" t="s">
        <v>17</v>
      </c>
      <c r="U23" s="192" t="s">
        <v>17</v>
      </c>
      <c r="V23" s="193" t="s">
        <v>17</v>
      </c>
      <c r="W23" s="3"/>
      <c r="X23" s="3"/>
      <c r="Y23" s="3"/>
      <c r="Z23" s="3"/>
      <c r="AA23" s="3"/>
      <c r="AB23" s="3"/>
      <c r="AC23" s="3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</row>
    <row r="24" spans="1:55" ht="38.25" hidden="1">
      <c r="A24" s="187">
        <f>' 1.2 '!B33</f>
        <v>0</v>
      </c>
      <c r="B24" s="131">
        <f>' 1.2 '!C33</f>
        <v>0</v>
      </c>
      <c r="C24" s="188">
        <f>'1.1'!E31</f>
        <v>0</v>
      </c>
      <c r="D24" s="189">
        <f>'1.1'!F31</f>
        <v>0</v>
      </c>
      <c r="E24" s="189">
        <f>'1.1'!G31</f>
        <v>0</v>
      </c>
      <c r="F24" s="183" t="s">
        <v>16</v>
      </c>
      <c r="G24" s="183" t="s">
        <v>17</v>
      </c>
      <c r="H24" s="183" t="s">
        <v>17</v>
      </c>
      <c r="I24" s="183" t="s">
        <v>17</v>
      </c>
      <c r="J24" s="177">
        <v>0</v>
      </c>
      <c r="K24" s="177"/>
      <c r="L24" s="190">
        <f>'1.1'!H31</f>
        <v>0</v>
      </c>
      <c r="M24" s="190">
        <f t="shared" si="0"/>
        <v>0</v>
      </c>
      <c r="N24" s="190">
        <f t="shared" si="0"/>
        <v>0</v>
      </c>
      <c r="O24" s="190">
        <f t="shared" si="0"/>
        <v>0</v>
      </c>
      <c r="P24" s="198" t="s">
        <v>18</v>
      </c>
      <c r="Q24" s="192" t="s">
        <v>17</v>
      </c>
      <c r="R24" s="192" t="s">
        <v>17</v>
      </c>
      <c r="S24" s="192" t="s">
        <v>17</v>
      </c>
      <c r="T24" s="192" t="s">
        <v>17</v>
      </c>
      <c r="U24" s="192" t="s">
        <v>17</v>
      </c>
      <c r="V24" s="193" t="s">
        <v>17</v>
      </c>
      <c r="W24" s="3"/>
      <c r="X24" s="3"/>
      <c r="Y24" s="3"/>
      <c r="Z24" s="3"/>
      <c r="AA24" s="3"/>
      <c r="AB24" s="3"/>
      <c r="AC24" s="3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</row>
    <row r="25" spans="1:55" ht="38.25" hidden="1">
      <c r="A25" s="187">
        <f>' 1.2 '!B34</f>
        <v>0</v>
      </c>
      <c r="B25" s="131">
        <f>' 1.2 '!C34</f>
        <v>0</v>
      </c>
      <c r="C25" s="188">
        <f>'1.1'!E32</f>
        <v>0</v>
      </c>
      <c r="D25" s="189">
        <f>'1.1'!F32</f>
        <v>0</v>
      </c>
      <c r="E25" s="189">
        <f>'1.1'!G32</f>
        <v>0</v>
      </c>
      <c r="F25" s="183" t="s">
        <v>16</v>
      </c>
      <c r="G25" s="183" t="s">
        <v>17</v>
      </c>
      <c r="H25" s="183" t="s">
        <v>17</v>
      </c>
      <c r="I25" s="183" t="s">
        <v>17</v>
      </c>
      <c r="J25" s="177">
        <v>0</v>
      </c>
      <c r="K25" s="177"/>
      <c r="L25" s="190">
        <f>'1.1'!H32</f>
        <v>0</v>
      </c>
      <c r="M25" s="190">
        <f t="shared" si="0"/>
        <v>0</v>
      </c>
      <c r="N25" s="190">
        <f t="shared" si="0"/>
        <v>0</v>
      </c>
      <c r="O25" s="190">
        <f t="shared" si="0"/>
        <v>0</v>
      </c>
      <c r="P25" s="198" t="s">
        <v>18</v>
      </c>
      <c r="Q25" s="192" t="s">
        <v>17</v>
      </c>
      <c r="R25" s="192" t="s">
        <v>17</v>
      </c>
      <c r="S25" s="192" t="s">
        <v>17</v>
      </c>
      <c r="T25" s="192" t="s">
        <v>17</v>
      </c>
      <c r="U25" s="192" t="s">
        <v>17</v>
      </c>
      <c r="V25" s="193" t="s">
        <v>17</v>
      </c>
      <c r="W25" s="3"/>
      <c r="X25" s="3"/>
      <c r="Y25" s="3"/>
      <c r="Z25" s="3"/>
      <c r="AA25" s="3"/>
      <c r="AB25" s="3"/>
      <c r="AC25" s="3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</row>
    <row r="26" spans="1:55" ht="38.25" hidden="1">
      <c r="A26" s="187">
        <f>' 1.2 '!B35</f>
        <v>0</v>
      </c>
      <c r="B26" s="131">
        <f>' 1.2 '!C35</f>
        <v>0</v>
      </c>
      <c r="C26" s="188">
        <f>'1.1'!E33</f>
        <v>0</v>
      </c>
      <c r="D26" s="189">
        <f>'1.1'!F33</f>
        <v>0</v>
      </c>
      <c r="E26" s="189">
        <f>'1.1'!G33</f>
        <v>0</v>
      </c>
      <c r="F26" s="183" t="s">
        <v>16</v>
      </c>
      <c r="G26" s="183" t="s">
        <v>17</v>
      </c>
      <c r="H26" s="183" t="s">
        <v>17</v>
      </c>
      <c r="I26" s="183" t="s">
        <v>17</v>
      </c>
      <c r="J26" s="177">
        <v>0</v>
      </c>
      <c r="K26" s="177"/>
      <c r="L26" s="190">
        <f>'1.1'!H33</f>
        <v>0</v>
      </c>
      <c r="M26" s="190">
        <f t="shared" si="0"/>
        <v>0</v>
      </c>
      <c r="N26" s="190">
        <f t="shared" si="0"/>
        <v>0</v>
      </c>
      <c r="O26" s="190">
        <f t="shared" si="0"/>
        <v>0</v>
      </c>
      <c r="P26" s="198" t="s">
        <v>18</v>
      </c>
      <c r="Q26" s="192" t="s">
        <v>17</v>
      </c>
      <c r="R26" s="192" t="s">
        <v>17</v>
      </c>
      <c r="S26" s="192" t="s">
        <v>17</v>
      </c>
      <c r="T26" s="192" t="s">
        <v>17</v>
      </c>
      <c r="U26" s="192" t="s">
        <v>17</v>
      </c>
      <c r="V26" s="193" t="s">
        <v>17</v>
      </c>
      <c r="W26" s="3"/>
      <c r="X26" s="3"/>
      <c r="Y26" s="3"/>
      <c r="Z26" s="3"/>
      <c r="AA26" s="3"/>
      <c r="AB26" s="3"/>
      <c r="AC26" s="3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</row>
    <row r="27" spans="1:55" ht="38.25" hidden="1">
      <c r="A27" s="187">
        <f>' 1.2 '!B36</f>
        <v>0</v>
      </c>
      <c r="B27" s="131">
        <f>' 1.2 '!C36</f>
        <v>0</v>
      </c>
      <c r="C27" s="188">
        <f>'1.1'!E34</f>
        <v>0</v>
      </c>
      <c r="D27" s="189">
        <f>'1.1'!F34</f>
        <v>0</v>
      </c>
      <c r="E27" s="189">
        <f>'1.1'!G34</f>
        <v>0</v>
      </c>
      <c r="F27" s="183" t="s">
        <v>16</v>
      </c>
      <c r="G27" s="183" t="s">
        <v>17</v>
      </c>
      <c r="H27" s="183" t="s">
        <v>17</v>
      </c>
      <c r="I27" s="183" t="s">
        <v>17</v>
      </c>
      <c r="J27" s="177">
        <v>0</v>
      </c>
      <c r="K27" s="177"/>
      <c r="L27" s="190">
        <f>'1.1'!H34</f>
        <v>0</v>
      </c>
      <c r="M27" s="190">
        <f t="shared" si="0"/>
        <v>0</v>
      </c>
      <c r="N27" s="190">
        <f t="shared" si="0"/>
        <v>0</v>
      </c>
      <c r="O27" s="190">
        <f t="shared" si="0"/>
        <v>0</v>
      </c>
      <c r="P27" s="198" t="s">
        <v>18</v>
      </c>
      <c r="Q27" s="192" t="s">
        <v>17</v>
      </c>
      <c r="R27" s="192" t="s">
        <v>17</v>
      </c>
      <c r="S27" s="192" t="s">
        <v>17</v>
      </c>
      <c r="T27" s="192" t="s">
        <v>17</v>
      </c>
      <c r="U27" s="192" t="s">
        <v>17</v>
      </c>
      <c r="V27" s="193" t="s">
        <v>17</v>
      </c>
      <c r="W27" s="3"/>
      <c r="X27" s="3"/>
      <c r="Y27" s="3"/>
      <c r="Z27" s="3"/>
      <c r="AA27" s="3"/>
      <c r="AB27" s="3"/>
      <c r="AC27" s="3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</row>
    <row r="28" spans="1:55" ht="38.25" hidden="1">
      <c r="A28" s="187">
        <f>' 1.2 '!B37</f>
        <v>0</v>
      </c>
      <c r="B28" s="131">
        <f>' 1.2 '!C37</f>
        <v>0</v>
      </c>
      <c r="C28" s="188">
        <f>'1.1'!E35</f>
        <v>0</v>
      </c>
      <c r="D28" s="189">
        <f>'1.1'!F35</f>
        <v>0</v>
      </c>
      <c r="E28" s="189">
        <f>'1.1'!G35</f>
        <v>0</v>
      </c>
      <c r="F28" s="183" t="s">
        <v>16</v>
      </c>
      <c r="G28" s="183" t="s">
        <v>17</v>
      </c>
      <c r="H28" s="183" t="s">
        <v>17</v>
      </c>
      <c r="I28" s="183" t="s">
        <v>17</v>
      </c>
      <c r="J28" s="177">
        <v>0</v>
      </c>
      <c r="K28" s="177"/>
      <c r="L28" s="190">
        <f>'1.1'!H35</f>
        <v>0</v>
      </c>
      <c r="M28" s="190">
        <f t="shared" si="0"/>
        <v>0</v>
      </c>
      <c r="N28" s="190">
        <f t="shared" si="0"/>
        <v>0</v>
      </c>
      <c r="O28" s="190">
        <f t="shared" si="0"/>
        <v>0</v>
      </c>
      <c r="P28" s="198" t="s">
        <v>18</v>
      </c>
      <c r="Q28" s="192" t="s">
        <v>17</v>
      </c>
      <c r="R28" s="192" t="s">
        <v>17</v>
      </c>
      <c r="S28" s="192" t="s">
        <v>17</v>
      </c>
      <c r="T28" s="192" t="s">
        <v>17</v>
      </c>
      <c r="U28" s="192" t="s">
        <v>17</v>
      </c>
      <c r="V28" s="193" t="s">
        <v>17</v>
      </c>
      <c r="W28" s="3"/>
      <c r="X28" s="3"/>
      <c r="Y28" s="3"/>
      <c r="Z28" s="3"/>
      <c r="AA28" s="3"/>
      <c r="AB28" s="3"/>
      <c r="AC28" s="3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</row>
    <row r="29" spans="1:55" ht="38.25" hidden="1">
      <c r="A29" s="187">
        <f>' 1.2 '!B38</f>
        <v>0</v>
      </c>
      <c r="B29" s="131">
        <f>' 1.2 '!C38</f>
        <v>0</v>
      </c>
      <c r="C29" s="188">
        <f>'1.1'!E36</f>
        <v>0</v>
      </c>
      <c r="D29" s="189">
        <f>'1.1'!F36</f>
        <v>0</v>
      </c>
      <c r="E29" s="189">
        <f>'1.1'!G36</f>
        <v>0</v>
      </c>
      <c r="F29" s="183" t="s">
        <v>16</v>
      </c>
      <c r="G29" s="183" t="s">
        <v>17</v>
      </c>
      <c r="H29" s="183" t="s">
        <v>17</v>
      </c>
      <c r="I29" s="183" t="s">
        <v>17</v>
      </c>
      <c r="J29" s="177">
        <v>0</v>
      </c>
      <c r="K29" s="177"/>
      <c r="L29" s="190">
        <f>'1.1'!H36</f>
        <v>0</v>
      </c>
      <c r="M29" s="190">
        <f t="shared" si="0"/>
        <v>0</v>
      </c>
      <c r="N29" s="190">
        <f t="shared" si="0"/>
        <v>0</v>
      </c>
      <c r="O29" s="190">
        <f t="shared" si="0"/>
        <v>0</v>
      </c>
      <c r="P29" s="198" t="s">
        <v>18</v>
      </c>
      <c r="Q29" s="192" t="s">
        <v>17</v>
      </c>
      <c r="R29" s="192" t="s">
        <v>17</v>
      </c>
      <c r="S29" s="192" t="s">
        <v>17</v>
      </c>
      <c r="T29" s="192" t="s">
        <v>17</v>
      </c>
      <c r="U29" s="192" t="s">
        <v>17</v>
      </c>
      <c r="V29" s="193" t="s">
        <v>17</v>
      </c>
      <c r="W29" s="3"/>
      <c r="X29" s="3"/>
      <c r="Y29" s="3"/>
      <c r="Z29" s="3"/>
      <c r="AA29" s="3"/>
      <c r="AB29" s="3"/>
      <c r="AC29" s="3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</row>
    <row r="30" spans="1:55" ht="38.25" hidden="1">
      <c r="A30" s="187">
        <f>' 1.2 '!B39</f>
        <v>0</v>
      </c>
      <c r="B30" s="131">
        <f>' 1.2 '!C39</f>
        <v>0</v>
      </c>
      <c r="C30" s="188">
        <f>'1.1'!E37</f>
        <v>0</v>
      </c>
      <c r="D30" s="189">
        <f>'1.1'!F37</f>
        <v>0</v>
      </c>
      <c r="E30" s="189">
        <f>'1.1'!G37</f>
        <v>0</v>
      </c>
      <c r="F30" s="183" t="s">
        <v>16</v>
      </c>
      <c r="G30" s="183" t="s">
        <v>17</v>
      </c>
      <c r="H30" s="183" t="s">
        <v>17</v>
      </c>
      <c r="I30" s="183" t="s">
        <v>17</v>
      </c>
      <c r="J30" s="177">
        <v>0</v>
      </c>
      <c r="K30" s="177"/>
      <c r="L30" s="190">
        <f>'1.1'!H37</f>
        <v>0</v>
      </c>
      <c r="M30" s="190">
        <f t="shared" si="0"/>
        <v>0</v>
      </c>
      <c r="N30" s="190">
        <f t="shared" si="0"/>
        <v>0</v>
      </c>
      <c r="O30" s="190">
        <f t="shared" si="0"/>
        <v>0</v>
      </c>
      <c r="P30" s="198" t="s">
        <v>18</v>
      </c>
      <c r="Q30" s="192" t="s">
        <v>17</v>
      </c>
      <c r="R30" s="192" t="s">
        <v>17</v>
      </c>
      <c r="S30" s="192" t="s">
        <v>17</v>
      </c>
      <c r="T30" s="192" t="s">
        <v>17</v>
      </c>
      <c r="U30" s="192" t="s">
        <v>17</v>
      </c>
      <c r="V30" s="193" t="s">
        <v>17</v>
      </c>
      <c r="W30" s="3"/>
      <c r="X30" s="3"/>
      <c r="Y30" s="3"/>
      <c r="Z30" s="3"/>
      <c r="AA30" s="3"/>
      <c r="AB30" s="3"/>
      <c r="AC30" s="3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</row>
    <row r="31" spans="1:55" ht="38.25" hidden="1">
      <c r="A31" s="187">
        <f>' 1.2 '!B40</f>
        <v>0</v>
      </c>
      <c r="B31" s="131">
        <f>' 1.2 '!C40</f>
        <v>0</v>
      </c>
      <c r="C31" s="188">
        <f>'1.1'!E38</f>
        <v>0</v>
      </c>
      <c r="D31" s="189">
        <f>'1.1'!F38</f>
        <v>0</v>
      </c>
      <c r="E31" s="189">
        <f>'1.1'!G38</f>
        <v>0</v>
      </c>
      <c r="F31" s="183" t="s">
        <v>16</v>
      </c>
      <c r="G31" s="183" t="s">
        <v>17</v>
      </c>
      <c r="H31" s="183" t="s">
        <v>17</v>
      </c>
      <c r="I31" s="183" t="s">
        <v>17</v>
      </c>
      <c r="J31" s="177">
        <v>0</v>
      </c>
      <c r="K31" s="177"/>
      <c r="L31" s="190">
        <f>'1.1'!H38</f>
        <v>0</v>
      </c>
      <c r="M31" s="190">
        <f t="shared" si="0"/>
        <v>0</v>
      </c>
      <c r="N31" s="190">
        <f t="shared" si="0"/>
        <v>0</v>
      </c>
      <c r="O31" s="190">
        <f t="shared" si="0"/>
        <v>0</v>
      </c>
      <c r="P31" s="198" t="s">
        <v>18</v>
      </c>
      <c r="Q31" s="192" t="s">
        <v>17</v>
      </c>
      <c r="R31" s="192" t="s">
        <v>17</v>
      </c>
      <c r="S31" s="192" t="s">
        <v>17</v>
      </c>
      <c r="T31" s="192" t="s">
        <v>17</v>
      </c>
      <c r="U31" s="192" t="s">
        <v>17</v>
      </c>
      <c r="V31" s="193" t="s">
        <v>17</v>
      </c>
      <c r="W31" s="3"/>
      <c r="X31" s="3"/>
      <c r="Y31" s="3"/>
      <c r="Z31" s="3"/>
      <c r="AA31" s="3"/>
      <c r="AB31" s="3"/>
      <c r="AC31" s="3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</row>
    <row r="32" spans="1:55" ht="38.25" hidden="1">
      <c r="A32" s="187">
        <f>' 1.2 '!B41</f>
        <v>0</v>
      </c>
      <c r="B32" s="131">
        <f>' 1.2 '!C41</f>
        <v>0</v>
      </c>
      <c r="C32" s="188">
        <f>'1.1'!E39</f>
        <v>0</v>
      </c>
      <c r="D32" s="189">
        <f>'1.1'!F39</f>
        <v>0</v>
      </c>
      <c r="E32" s="189">
        <f>'1.1'!G39</f>
        <v>0</v>
      </c>
      <c r="F32" s="183" t="s">
        <v>16</v>
      </c>
      <c r="G32" s="183" t="s">
        <v>17</v>
      </c>
      <c r="H32" s="183" t="s">
        <v>17</v>
      </c>
      <c r="I32" s="183" t="s">
        <v>17</v>
      </c>
      <c r="J32" s="177">
        <v>0</v>
      </c>
      <c r="K32" s="177"/>
      <c r="L32" s="190">
        <f>'1.1'!H39</f>
        <v>0</v>
      </c>
      <c r="M32" s="190">
        <f t="shared" si="0"/>
        <v>0</v>
      </c>
      <c r="N32" s="190">
        <f t="shared" si="0"/>
        <v>0</v>
      </c>
      <c r="O32" s="190">
        <f t="shared" si="0"/>
        <v>0</v>
      </c>
      <c r="P32" s="198" t="s">
        <v>18</v>
      </c>
      <c r="Q32" s="192" t="s">
        <v>17</v>
      </c>
      <c r="R32" s="192" t="s">
        <v>17</v>
      </c>
      <c r="S32" s="192" t="s">
        <v>17</v>
      </c>
      <c r="T32" s="192" t="s">
        <v>17</v>
      </c>
      <c r="U32" s="192" t="s">
        <v>17</v>
      </c>
      <c r="V32" s="193" t="s">
        <v>17</v>
      </c>
      <c r="W32" s="3"/>
      <c r="X32" s="3"/>
      <c r="Y32" s="3"/>
      <c r="Z32" s="3"/>
      <c r="AA32" s="3"/>
      <c r="AB32" s="3"/>
      <c r="AC32" s="3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</row>
    <row r="33" spans="1:55" ht="38.25" hidden="1">
      <c r="A33" s="187">
        <f>' 1.2 '!B42</f>
        <v>0</v>
      </c>
      <c r="B33" s="131">
        <f>' 1.2 '!C42</f>
        <v>0</v>
      </c>
      <c r="C33" s="188">
        <f>'1.1'!E40</f>
        <v>0</v>
      </c>
      <c r="D33" s="189">
        <f>'1.1'!F40</f>
        <v>0</v>
      </c>
      <c r="E33" s="189">
        <f>'1.1'!G40</f>
        <v>0</v>
      </c>
      <c r="F33" s="183" t="s">
        <v>16</v>
      </c>
      <c r="G33" s="183" t="s">
        <v>17</v>
      </c>
      <c r="H33" s="183" t="s">
        <v>17</v>
      </c>
      <c r="I33" s="183" t="s">
        <v>17</v>
      </c>
      <c r="J33" s="177">
        <v>0</v>
      </c>
      <c r="K33" s="177"/>
      <c r="L33" s="190">
        <f>'1.1'!H40</f>
        <v>0</v>
      </c>
      <c r="M33" s="190">
        <f t="shared" si="0"/>
        <v>0</v>
      </c>
      <c r="N33" s="190">
        <f t="shared" si="0"/>
        <v>0</v>
      </c>
      <c r="O33" s="190">
        <f t="shared" si="0"/>
        <v>0</v>
      </c>
      <c r="P33" s="198" t="s">
        <v>18</v>
      </c>
      <c r="Q33" s="192" t="s">
        <v>17</v>
      </c>
      <c r="R33" s="192" t="s">
        <v>17</v>
      </c>
      <c r="S33" s="192" t="s">
        <v>17</v>
      </c>
      <c r="T33" s="192" t="s">
        <v>17</v>
      </c>
      <c r="U33" s="192" t="s">
        <v>17</v>
      </c>
      <c r="V33" s="193" t="s">
        <v>17</v>
      </c>
      <c r="W33" s="3"/>
      <c r="X33" s="3"/>
      <c r="Y33" s="3"/>
      <c r="Z33" s="3"/>
      <c r="AA33" s="3"/>
      <c r="AB33" s="3"/>
      <c r="AC33" s="3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</row>
    <row r="34" spans="1:55" ht="38.25" hidden="1">
      <c r="A34" s="187">
        <f>' 1.2 '!B43</f>
        <v>0</v>
      </c>
      <c r="B34" s="131">
        <f>' 1.2 '!C43</f>
        <v>0</v>
      </c>
      <c r="C34" s="188">
        <f>'1.1'!E41</f>
        <v>0</v>
      </c>
      <c r="D34" s="189">
        <f>'1.1'!F41</f>
        <v>0</v>
      </c>
      <c r="E34" s="189">
        <f>'1.1'!G41</f>
        <v>0</v>
      </c>
      <c r="F34" s="183" t="s">
        <v>16</v>
      </c>
      <c r="G34" s="183" t="s">
        <v>17</v>
      </c>
      <c r="H34" s="183" t="s">
        <v>17</v>
      </c>
      <c r="I34" s="183" t="s">
        <v>17</v>
      </c>
      <c r="J34" s="177">
        <v>0</v>
      </c>
      <c r="K34" s="177"/>
      <c r="L34" s="190">
        <f>'1.1'!H41</f>
        <v>0</v>
      </c>
      <c r="M34" s="190">
        <f t="shared" si="0"/>
        <v>0</v>
      </c>
      <c r="N34" s="190">
        <f t="shared" si="0"/>
        <v>0</v>
      </c>
      <c r="O34" s="190">
        <f t="shared" si="0"/>
        <v>0</v>
      </c>
      <c r="P34" s="198" t="s">
        <v>18</v>
      </c>
      <c r="Q34" s="192" t="s">
        <v>17</v>
      </c>
      <c r="R34" s="192" t="s">
        <v>17</v>
      </c>
      <c r="S34" s="192" t="s">
        <v>17</v>
      </c>
      <c r="T34" s="192" t="s">
        <v>17</v>
      </c>
      <c r="U34" s="192" t="s">
        <v>17</v>
      </c>
      <c r="V34" s="193" t="s">
        <v>17</v>
      </c>
      <c r="W34" s="3"/>
      <c r="X34" s="3"/>
      <c r="Y34" s="3"/>
      <c r="Z34" s="3"/>
      <c r="AA34" s="3"/>
      <c r="AB34" s="3"/>
      <c r="AC34" s="3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</row>
    <row r="35" spans="1:55" ht="38.25" hidden="1">
      <c r="A35" s="187">
        <f>' 1.2 '!B44</f>
        <v>0</v>
      </c>
      <c r="B35" s="131">
        <f>' 1.2 '!C44</f>
        <v>0</v>
      </c>
      <c r="C35" s="188">
        <f>'1.1'!E42</f>
        <v>0</v>
      </c>
      <c r="D35" s="189">
        <f>'1.1'!F42</f>
        <v>0</v>
      </c>
      <c r="E35" s="189">
        <f>'1.1'!G42</f>
        <v>0</v>
      </c>
      <c r="F35" s="183" t="s">
        <v>16</v>
      </c>
      <c r="G35" s="183" t="s">
        <v>17</v>
      </c>
      <c r="H35" s="183" t="s">
        <v>17</v>
      </c>
      <c r="I35" s="183" t="s">
        <v>17</v>
      </c>
      <c r="J35" s="177">
        <v>0</v>
      </c>
      <c r="K35" s="177"/>
      <c r="L35" s="190">
        <f>'1.1'!H42</f>
        <v>0</v>
      </c>
      <c r="M35" s="190">
        <f t="shared" si="0"/>
        <v>0</v>
      </c>
      <c r="N35" s="190">
        <f t="shared" si="0"/>
        <v>0</v>
      </c>
      <c r="O35" s="190">
        <f t="shared" si="0"/>
        <v>0</v>
      </c>
      <c r="P35" s="198" t="s">
        <v>18</v>
      </c>
      <c r="Q35" s="192" t="s">
        <v>17</v>
      </c>
      <c r="R35" s="192" t="s">
        <v>17</v>
      </c>
      <c r="S35" s="192" t="s">
        <v>17</v>
      </c>
      <c r="T35" s="192" t="s">
        <v>17</v>
      </c>
      <c r="U35" s="192" t="s">
        <v>17</v>
      </c>
      <c r="V35" s="193" t="s">
        <v>17</v>
      </c>
      <c r="W35" s="3"/>
      <c r="X35" s="3"/>
      <c r="Y35" s="3"/>
      <c r="Z35" s="3"/>
      <c r="AA35" s="3"/>
      <c r="AB35" s="3"/>
      <c r="AC35" s="3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</row>
    <row r="36" spans="1:55" ht="38.25" hidden="1">
      <c r="A36" s="187">
        <f>' 1.2 '!B45</f>
        <v>0</v>
      </c>
      <c r="B36" s="131">
        <f>' 1.2 '!C45</f>
        <v>0</v>
      </c>
      <c r="C36" s="188">
        <f>'1.1'!E43</f>
        <v>0</v>
      </c>
      <c r="D36" s="189">
        <f>'1.1'!F43</f>
        <v>0</v>
      </c>
      <c r="E36" s="189">
        <f>'1.1'!G43</f>
        <v>0</v>
      </c>
      <c r="F36" s="183" t="s">
        <v>16</v>
      </c>
      <c r="G36" s="183" t="s">
        <v>17</v>
      </c>
      <c r="H36" s="183" t="s">
        <v>17</v>
      </c>
      <c r="I36" s="183" t="s">
        <v>17</v>
      </c>
      <c r="J36" s="177">
        <v>0</v>
      </c>
      <c r="K36" s="177"/>
      <c r="L36" s="190">
        <f>'1.1'!H43</f>
        <v>0</v>
      </c>
      <c r="M36" s="190">
        <f t="shared" si="0"/>
        <v>0</v>
      </c>
      <c r="N36" s="190">
        <f t="shared" si="0"/>
        <v>0</v>
      </c>
      <c r="O36" s="190">
        <f t="shared" si="0"/>
        <v>0</v>
      </c>
      <c r="P36" s="198" t="s">
        <v>18</v>
      </c>
      <c r="Q36" s="192" t="s">
        <v>17</v>
      </c>
      <c r="R36" s="192" t="s">
        <v>17</v>
      </c>
      <c r="S36" s="192" t="s">
        <v>17</v>
      </c>
      <c r="T36" s="192" t="s">
        <v>17</v>
      </c>
      <c r="U36" s="192" t="s">
        <v>17</v>
      </c>
      <c r="V36" s="193" t="s">
        <v>17</v>
      </c>
      <c r="W36" s="3"/>
      <c r="X36" s="3"/>
      <c r="Y36" s="3"/>
      <c r="Z36" s="3"/>
      <c r="AA36" s="3"/>
      <c r="AB36" s="3"/>
      <c r="AC36" s="3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</row>
    <row r="37" spans="1:55" ht="38.25" hidden="1">
      <c r="A37" s="187">
        <f>' 1.2 '!B46</f>
        <v>0</v>
      </c>
      <c r="B37" s="131">
        <f>' 1.2 '!C46</f>
        <v>0</v>
      </c>
      <c r="C37" s="188">
        <f>'1.1'!E44</f>
        <v>0</v>
      </c>
      <c r="D37" s="189">
        <f>'1.1'!F44</f>
        <v>0</v>
      </c>
      <c r="E37" s="189">
        <f>'1.1'!G44</f>
        <v>0</v>
      </c>
      <c r="F37" s="183" t="s">
        <v>16</v>
      </c>
      <c r="G37" s="183" t="s">
        <v>17</v>
      </c>
      <c r="H37" s="183" t="s">
        <v>17</v>
      </c>
      <c r="I37" s="183" t="s">
        <v>17</v>
      </c>
      <c r="J37" s="177">
        <v>0</v>
      </c>
      <c r="K37" s="177"/>
      <c r="L37" s="190">
        <f>'1.1'!H44</f>
        <v>0</v>
      </c>
      <c r="M37" s="190">
        <f t="shared" si="0"/>
        <v>0</v>
      </c>
      <c r="N37" s="190">
        <f t="shared" si="0"/>
        <v>0</v>
      </c>
      <c r="O37" s="190">
        <f t="shared" si="0"/>
        <v>0</v>
      </c>
      <c r="P37" s="198" t="s">
        <v>18</v>
      </c>
      <c r="Q37" s="192" t="s">
        <v>17</v>
      </c>
      <c r="R37" s="192" t="s">
        <v>17</v>
      </c>
      <c r="S37" s="192" t="s">
        <v>17</v>
      </c>
      <c r="T37" s="192" t="s">
        <v>17</v>
      </c>
      <c r="U37" s="192" t="s">
        <v>17</v>
      </c>
      <c r="V37" s="193" t="s">
        <v>17</v>
      </c>
      <c r="W37" s="3"/>
      <c r="X37" s="3"/>
      <c r="Y37" s="3"/>
      <c r="Z37" s="3"/>
      <c r="AA37" s="3"/>
      <c r="AB37" s="3"/>
      <c r="AC37" s="3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</row>
    <row r="38" spans="1:55" ht="38.25" hidden="1">
      <c r="A38" s="187">
        <f>' 1.2 '!B47</f>
        <v>0</v>
      </c>
      <c r="B38" s="131">
        <f>' 1.2 '!C47</f>
        <v>0</v>
      </c>
      <c r="C38" s="188">
        <f>'1.1'!E45</f>
        <v>0</v>
      </c>
      <c r="D38" s="189">
        <f>'1.1'!F45</f>
        <v>0</v>
      </c>
      <c r="E38" s="189">
        <f>'1.1'!G45</f>
        <v>0</v>
      </c>
      <c r="F38" s="183" t="s">
        <v>16</v>
      </c>
      <c r="G38" s="183" t="s">
        <v>17</v>
      </c>
      <c r="H38" s="183" t="s">
        <v>17</v>
      </c>
      <c r="I38" s="183" t="s">
        <v>17</v>
      </c>
      <c r="J38" s="177">
        <v>0</v>
      </c>
      <c r="K38" s="177"/>
      <c r="L38" s="190">
        <f>'1.1'!H45</f>
        <v>0</v>
      </c>
      <c r="M38" s="190">
        <f t="shared" si="0"/>
        <v>0</v>
      </c>
      <c r="N38" s="190">
        <f t="shared" si="0"/>
        <v>0</v>
      </c>
      <c r="O38" s="190">
        <f t="shared" si="0"/>
        <v>0</v>
      </c>
      <c r="P38" s="198" t="s">
        <v>18</v>
      </c>
      <c r="Q38" s="192" t="s">
        <v>17</v>
      </c>
      <c r="R38" s="192" t="s">
        <v>17</v>
      </c>
      <c r="S38" s="192" t="s">
        <v>17</v>
      </c>
      <c r="T38" s="192" t="s">
        <v>17</v>
      </c>
      <c r="U38" s="192" t="s">
        <v>17</v>
      </c>
      <c r="V38" s="193" t="s">
        <v>17</v>
      </c>
      <c r="W38" s="3"/>
      <c r="X38" s="3"/>
      <c r="Y38" s="3"/>
      <c r="Z38" s="3"/>
      <c r="AA38" s="3"/>
      <c r="AB38" s="3"/>
      <c r="AC38" s="3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</row>
    <row r="39" spans="1:55" ht="38.25" hidden="1">
      <c r="A39" s="187">
        <f>' 1.2 '!B48</f>
        <v>0</v>
      </c>
      <c r="B39" s="131">
        <f>' 1.2 '!C48</f>
        <v>0</v>
      </c>
      <c r="C39" s="188">
        <f>'1.1'!E46</f>
        <v>0</v>
      </c>
      <c r="D39" s="189">
        <f>'1.1'!F46</f>
        <v>0</v>
      </c>
      <c r="E39" s="189">
        <f>'1.1'!G46</f>
        <v>0</v>
      </c>
      <c r="F39" s="183" t="s">
        <v>16</v>
      </c>
      <c r="G39" s="183" t="s">
        <v>17</v>
      </c>
      <c r="H39" s="183" t="s">
        <v>17</v>
      </c>
      <c r="I39" s="183" t="s">
        <v>17</v>
      </c>
      <c r="J39" s="177">
        <v>0</v>
      </c>
      <c r="K39" s="177"/>
      <c r="L39" s="190">
        <f>'1.1'!H46</f>
        <v>0</v>
      </c>
      <c r="M39" s="190">
        <f t="shared" si="0"/>
        <v>0</v>
      </c>
      <c r="N39" s="190">
        <f t="shared" si="0"/>
        <v>0</v>
      </c>
      <c r="O39" s="190">
        <f t="shared" si="0"/>
        <v>0</v>
      </c>
      <c r="P39" s="198" t="s">
        <v>18</v>
      </c>
      <c r="Q39" s="192" t="s">
        <v>17</v>
      </c>
      <c r="R39" s="192" t="s">
        <v>17</v>
      </c>
      <c r="S39" s="192" t="s">
        <v>17</v>
      </c>
      <c r="T39" s="192" t="s">
        <v>17</v>
      </c>
      <c r="U39" s="192" t="s">
        <v>17</v>
      </c>
      <c r="V39" s="193" t="s">
        <v>17</v>
      </c>
      <c r="W39" s="3"/>
      <c r="X39" s="3"/>
      <c r="Y39" s="3"/>
      <c r="Z39" s="3"/>
      <c r="AA39" s="3"/>
      <c r="AB39" s="3"/>
      <c r="AC39" s="3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</row>
    <row r="40" spans="1:55" ht="38.25" hidden="1">
      <c r="A40" s="187">
        <f>' 1.2 '!B49</f>
        <v>0</v>
      </c>
      <c r="B40" s="131">
        <f>' 1.2 '!C49</f>
        <v>0</v>
      </c>
      <c r="C40" s="188">
        <f>'1.1'!E47</f>
        <v>0</v>
      </c>
      <c r="D40" s="189">
        <f>'1.1'!F47</f>
        <v>0</v>
      </c>
      <c r="E40" s="189">
        <f>'1.1'!G47</f>
        <v>0</v>
      </c>
      <c r="F40" s="183" t="s">
        <v>16</v>
      </c>
      <c r="G40" s="183" t="s">
        <v>17</v>
      </c>
      <c r="H40" s="183" t="s">
        <v>17</v>
      </c>
      <c r="I40" s="183" t="s">
        <v>17</v>
      </c>
      <c r="J40" s="177">
        <v>0</v>
      </c>
      <c r="K40" s="177"/>
      <c r="L40" s="190">
        <f>'1.1'!H47</f>
        <v>0</v>
      </c>
      <c r="M40" s="190">
        <f t="shared" si="0"/>
        <v>0</v>
      </c>
      <c r="N40" s="190">
        <f t="shared" si="0"/>
        <v>0</v>
      </c>
      <c r="O40" s="190">
        <f t="shared" si="0"/>
        <v>0</v>
      </c>
      <c r="P40" s="198" t="s">
        <v>18</v>
      </c>
      <c r="Q40" s="192" t="s">
        <v>17</v>
      </c>
      <c r="R40" s="192" t="s">
        <v>17</v>
      </c>
      <c r="S40" s="192" t="s">
        <v>17</v>
      </c>
      <c r="T40" s="192" t="s">
        <v>17</v>
      </c>
      <c r="U40" s="192" t="s">
        <v>17</v>
      </c>
      <c r="V40" s="193" t="s">
        <v>17</v>
      </c>
      <c r="W40" s="3"/>
      <c r="X40" s="3"/>
      <c r="Y40" s="3"/>
      <c r="Z40" s="3"/>
      <c r="AA40" s="3"/>
      <c r="AB40" s="3"/>
      <c r="AC40" s="3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</row>
    <row r="41" spans="1:55" ht="38.25" hidden="1">
      <c r="A41" s="187">
        <f>' 1.2 '!B50</f>
        <v>0</v>
      </c>
      <c r="B41" s="131">
        <f>' 1.2 '!C50</f>
        <v>0</v>
      </c>
      <c r="C41" s="188">
        <f>'1.1'!E48</f>
        <v>0</v>
      </c>
      <c r="D41" s="189">
        <f>'1.1'!F48</f>
        <v>0</v>
      </c>
      <c r="E41" s="189">
        <f>'1.1'!G48</f>
        <v>0</v>
      </c>
      <c r="F41" s="183" t="s">
        <v>16</v>
      </c>
      <c r="G41" s="183" t="s">
        <v>17</v>
      </c>
      <c r="H41" s="183" t="s">
        <v>17</v>
      </c>
      <c r="I41" s="183" t="s">
        <v>17</v>
      </c>
      <c r="J41" s="177">
        <v>0</v>
      </c>
      <c r="K41" s="177"/>
      <c r="L41" s="190">
        <f>'1.1'!H48</f>
        <v>0</v>
      </c>
      <c r="M41" s="190">
        <f t="shared" si="0"/>
        <v>0</v>
      </c>
      <c r="N41" s="190">
        <f t="shared" si="0"/>
        <v>0</v>
      </c>
      <c r="O41" s="190">
        <f t="shared" si="0"/>
        <v>0</v>
      </c>
      <c r="P41" s="198" t="s">
        <v>18</v>
      </c>
      <c r="Q41" s="192" t="s">
        <v>17</v>
      </c>
      <c r="R41" s="192" t="s">
        <v>17</v>
      </c>
      <c r="S41" s="192" t="s">
        <v>17</v>
      </c>
      <c r="T41" s="192" t="s">
        <v>17</v>
      </c>
      <c r="U41" s="192" t="s">
        <v>17</v>
      </c>
      <c r="V41" s="193" t="s">
        <v>17</v>
      </c>
      <c r="W41" s="3"/>
      <c r="X41" s="3"/>
      <c r="Y41" s="3"/>
      <c r="Z41" s="3"/>
      <c r="AA41" s="3"/>
      <c r="AB41" s="3"/>
      <c r="AC41" s="3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</row>
    <row r="42" spans="1:55" ht="31.5" hidden="1">
      <c r="A42" s="132" t="s">
        <v>28</v>
      </c>
      <c r="B42" s="135" t="str">
        <f>' 1.2 '!C51</f>
        <v>Прочее. Приобретение оборудования, инструментов и приборов</v>
      </c>
      <c r="C42" s="194"/>
      <c r="D42" s="194"/>
      <c r="E42" s="194"/>
      <c r="F42" s="183"/>
      <c r="G42" s="183"/>
      <c r="H42" s="183"/>
      <c r="I42" s="183"/>
      <c r="J42" s="177"/>
      <c r="K42" s="182"/>
      <c r="L42" s="182">
        <f>SUM(L43:L62)</f>
        <v>0</v>
      </c>
      <c r="M42" s="182">
        <f>SUM(M43:M62)</f>
        <v>0</v>
      </c>
      <c r="N42" s="182">
        <f>SUM(N43:N62)</f>
        <v>0</v>
      </c>
      <c r="O42" s="182">
        <f>SUM(O43:O62)</f>
        <v>0</v>
      </c>
      <c r="P42" s="191"/>
      <c r="Q42" s="192"/>
      <c r="R42" s="192"/>
      <c r="S42" s="192"/>
      <c r="T42" s="192"/>
      <c r="U42" s="192"/>
      <c r="V42" s="193"/>
      <c r="W42" s="3"/>
      <c r="X42" s="3"/>
      <c r="Y42" s="3"/>
      <c r="Z42" s="3"/>
      <c r="AA42" s="3"/>
      <c r="AB42" s="3"/>
      <c r="AC42" s="3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</row>
    <row r="43" spans="1:55" ht="39" hidden="1" thickBot="1">
      <c r="A43" s="200">
        <f>' 1.2 '!B52</f>
        <v>0</v>
      </c>
      <c r="B43" s="138">
        <f>' 1.2 '!C52</f>
        <v>0</v>
      </c>
      <c r="C43" s="195">
        <f>'1.1'!E50</f>
        <v>0</v>
      </c>
      <c r="D43" s="201">
        <f>'1.1'!F50</f>
        <v>0</v>
      </c>
      <c r="E43" s="201">
        <f>'1.1'!G50</f>
        <v>0</v>
      </c>
      <c r="F43" s="196" t="s">
        <v>16</v>
      </c>
      <c r="G43" s="196" t="s">
        <v>17</v>
      </c>
      <c r="H43" s="196" t="s">
        <v>17</v>
      </c>
      <c r="I43" s="196" t="s">
        <v>17</v>
      </c>
      <c r="J43" s="178">
        <v>0</v>
      </c>
      <c r="K43" s="178"/>
      <c r="L43" s="197">
        <f>'1.1'!H50</f>
        <v>0</v>
      </c>
      <c r="M43" s="197">
        <f aca="true" t="shared" si="1" ref="M43:O62">L43</f>
        <v>0</v>
      </c>
      <c r="N43" s="197">
        <f t="shared" si="1"/>
        <v>0</v>
      </c>
      <c r="O43" s="197">
        <f t="shared" si="1"/>
        <v>0</v>
      </c>
      <c r="P43" s="202" t="s">
        <v>18</v>
      </c>
      <c r="Q43" s="203" t="s">
        <v>17</v>
      </c>
      <c r="R43" s="203" t="s">
        <v>17</v>
      </c>
      <c r="S43" s="203" t="s">
        <v>17</v>
      </c>
      <c r="T43" s="203" t="s">
        <v>17</v>
      </c>
      <c r="U43" s="203" t="s">
        <v>17</v>
      </c>
      <c r="V43" s="204" t="s">
        <v>17</v>
      </c>
      <c r="W43" s="3"/>
      <c r="X43" s="3"/>
      <c r="Y43" s="3"/>
      <c r="Z43" s="3"/>
      <c r="AA43" s="3"/>
      <c r="AB43" s="3"/>
      <c r="AC43" s="3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</row>
    <row r="44" spans="1:55" ht="38.25" hidden="1">
      <c r="A44" s="385">
        <f>' 1.2 '!B53</f>
        <v>0</v>
      </c>
      <c r="B44" s="386">
        <f>' 1.2 '!C53</f>
        <v>0</v>
      </c>
      <c r="C44" s="387"/>
      <c r="D44" s="388">
        <f>'1.1'!F51</f>
        <v>0</v>
      </c>
      <c r="E44" s="388">
        <f>'1.1'!G51</f>
        <v>0</v>
      </c>
      <c r="F44" s="389" t="s">
        <v>16</v>
      </c>
      <c r="G44" s="389" t="s">
        <v>17</v>
      </c>
      <c r="H44" s="389" t="s">
        <v>17</v>
      </c>
      <c r="I44" s="389" t="s">
        <v>17</v>
      </c>
      <c r="J44" s="390">
        <v>0</v>
      </c>
      <c r="K44" s="390"/>
      <c r="L44" s="391">
        <f>'1.1'!H51</f>
        <v>0</v>
      </c>
      <c r="M44" s="391">
        <f t="shared" si="1"/>
        <v>0</v>
      </c>
      <c r="N44" s="391">
        <f t="shared" si="1"/>
        <v>0</v>
      </c>
      <c r="O44" s="391">
        <f t="shared" si="1"/>
        <v>0</v>
      </c>
      <c r="P44" s="392" t="s">
        <v>18</v>
      </c>
      <c r="Q44" s="393" t="s">
        <v>17</v>
      </c>
      <c r="R44" s="393" t="s">
        <v>17</v>
      </c>
      <c r="S44" s="393" t="s">
        <v>17</v>
      </c>
      <c r="T44" s="393" t="s">
        <v>17</v>
      </c>
      <c r="U44" s="393" t="s">
        <v>17</v>
      </c>
      <c r="V44" s="394" t="s">
        <v>17</v>
      </c>
      <c r="W44" s="3"/>
      <c r="X44" s="3"/>
      <c r="Y44" s="3"/>
      <c r="Z44" s="3"/>
      <c r="AA44" s="3"/>
      <c r="AB44" s="3"/>
      <c r="AC44" s="3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</row>
    <row r="45" spans="1:55" ht="38.25" hidden="1">
      <c r="A45" s="187">
        <f>' 1.2 '!B54</f>
        <v>0</v>
      </c>
      <c r="B45" s="131">
        <f>' 1.2 '!C54</f>
        <v>0</v>
      </c>
      <c r="C45" s="194"/>
      <c r="D45" s="189">
        <f>'1.1'!F52</f>
        <v>0</v>
      </c>
      <c r="E45" s="189">
        <f>'1.1'!G52</f>
        <v>0</v>
      </c>
      <c r="F45" s="183" t="s">
        <v>16</v>
      </c>
      <c r="G45" s="183" t="s">
        <v>17</v>
      </c>
      <c r="H45" s="183" t="s">
        <v>17</v>
      </c>
      <c r="I45" s="183" t="s">
        <v>17</v>
      </c>
      <c r="J45" s="177">
        <v>0</v>
      </c>
      <c r="K45" s="177"/>
      <c r="L45" s="190">
        <f>'1.1'!H52</f>
        <v>0</v>
      </c>
      <c r="M45" s="190">
        <f t="shared" si="1"/>
        <v>0</v>
      </c>
      <c r="N45" s="190">
        <f t="shared" si="1"/>
        <v>0</v>
      </c>
      <c r="O45" s="190">
        <f t="shared" si="1"/>
        <v>0</v>
      </c>
      <c r="P45" s="198" t="s">
        <v>18</v>
      </c>
      <c r="Q45" s="192" t="s">
        <v>17</v>
      </c>
      <c r="R45" s="192" t="s">
        <v>17</v>
      </c>
      <c r="S45" s="192" t="s">
        <v>17</v>
      </c>
      <c r="T45" s="192" t="s">
        <v>17</v>
      </c>
      <c r="U45" s="192" t="s">
        <v>17</v>
      </c>
      <c r="V45" s="193" t="s">
        <v>17</v>
      </c>
      <c r="W45" s="3"/>
      <c r="X45" s="3"/>
      <c r="Y45" s="3"/>
      <c r="Z45" s="3"/>
      <c r="AA45" s="3"/>
      <c r="AB45" s="3"/>
      <c r="AC45" s="3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</row>
    <row r="46" spans="1:55" ht="38.25" hidden="1">
      <c r="A46" s="187">
        <f>' 1.2 '!B55</f>
        <v>0</v>
      </c>
      <c r="B46" s="131">
        <f>' 1.2 '!C55</f>
        <v>0</v>
      </c>
      <c r="C46" s="194"/>
      <c r="D46" s="189">
        <f>'1.1'!F53</f>
        <v>0</v>
      </c>
      <c r="E46" s="189">
        <f>'1.1'!G53</f>
        <v>0</v>
      </c>
      <c r="F46" s="183" t="s">
        <v>16</v>
      </c>
      <c r="G46" s="183" t="s">
        <v>17</v>
      </c>
      <c r="H46" s="183" t="s">
        <v>17</v>
      </c>
      <c r="I46" s="183" t="s">
        <v>17</v>
      </c>
      <c r="J46" s="177">
        <v>0</v>
      </c>
      <c r="K46" s="177"/>
      <c r="L46" s="190">
        <f>'1.1'!H53</f>
        <v>0</v>
      </c>
      <c r="M46" s="190">
        <f t="shared" si="1"/>
        <v>0</v>
      </c>
      <c r="N46" s="190">
        <f t="shared" si="1"/>
        <v>0</v>
      </c>
      <c r="O46" s="190">
        <f t="shared" si="1"/>
        <v>0</v>
      </c>
      <c r="P46" s="198" t="s">
        <v>18</v>
      </c>
      <c r="Q46" s="192" t="s">
        <v>17</v>
      </c>
      <c r="R46" s="192" t="s">
        <v>17</v>
      </c>
      <c r="S46" s="192" t="s">
        <v>17</v>
      </c>
      <c r="T46" s="192" t="s">
        <v>17</v>
      </c>
      <c r="U46" s="192" t="s">
        <v>17</v>
      </c>
      <c r="V46" s="193" t="s">
        <v>17</v>
      </c>
      <c r="W46" s="3"/>
      <c r="X46" s="3"/>
      <c r="Y46" s="3"/>
      <c r="Z46" s="3"/>
      <c r="AA46" s="3"/>
      <c r="AB46" s="3"/>
      <c r="AC46" s="3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</row>
    <row r="47" spans="1:55" ht="38.25" hidden="1">
      <c r="A47" s="187">
        <f>' 1.2 '!B56</f>
        <v>0</v>
      </c>
      <c r="B47" s="131">
        <f>' 1.2 '!C56</f>
        <v>0</v>
      </c>
      <c r="C47" s="194"/>
      <c r="D47" s="189">
        <f>'1.1'!F54</f>
        <v>0</v>
      </c>
      <c r="E47" s="189">
        <f>'1.1'!G54</f>
        <v>0</v>
      </c>
      <c r="F47" s="183" t="s">
        <v>16</v>
      </c>
      <c r="G47" s="183" t="s">
        <v>17</v>
      </c>
      <c r="H47" s="183" t="s">
        <v>17</v>
      </c>
      <c r="I47" s="183" t="s">
        <v>17</v>
      </c>
      <c r="J47" s="177">
        <v>0</v>
      </c>
      <c r="K47" s="177"/>
      <c r="L47" s="190">
        <f>'1.1'!H54</f>
        <v>0</v>
      </c>
      <c r="M47" s="190">
        <f t="shared" si="1"/>
        <v>0</v>
      </c>
      <c r="N47" s="190">
        <f t="shared" si="1"/>
        <v>0</v>
      </c>
      <c r="O47" s="190">
        <f t="shared" si="1"/>
        <v>0</v>
      </c>
      <c r="P47" s="198" t="s">
        <v>18</v>
      </c>
      <c r="Q47" s="192" t="s">
        <v>17</v>
      </c>
      <c r="R47" s="192" t="s">
        <v>17</v>
      </c>
      <c r="S47" s="192" t="s">
        <v>17</v>
      </c>
      <c r="T47" s="192" t="s">
        <v>17</v>
      </c>
      <c r="U47" s="192" t="s">
        <v>17</v>
      </c>
      <c r="V47" s="193" t="s">
        <v>17</v>
      </c>
      <c r="W47" s="3"/>
      <c r="X47" s="3"/>
      <c r="Y47" s="3"/>
      <c r="Z47" s="3"/>
      <c r="AA47" s="3"/>
      <c r="AB47" s="3"/>
      <c r="AC47" s="3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</row>
    <row r="48" spans="1:55" ht="38.25" hidden="1">
      <c r="A48" s="187">
        <f>' 1.2 '!B57</f>
        <v>0</v>
      </c>
      <c r="B48" s="131">
        <f>' 1.2 '!C57</f>
        <v>0</v>
      </c>
      <c r="C48" s="194"/>
      <c r="D48" s="189">
        <f>'1.1'!F55</f>
        <v>0</v>
      </c>
      <c r="E48" s="189">
        <f>'1.1'!G55</f>
        <v>0</v>
      </c>
      <c r="F48" s="183" t="s">
        <v>16</v>
      </c>
      <c r="G48" s="183" t="s">
        <v>17</v>
      </c>
      <c r="H48" s="183" t="s">
        <v>17</v>
      </c>
      <c r="I48" s="183" t="s">
        <v>17</v>
      </c>
      <c r="J48" s="177">
        <v>0</v>
      </c>
      <c r="K48" s="177"/>
      <c r="L48" s="190">
        <f>'1.1'!H55</f>
        <v>0</v>
      </c>
      <c r="M48" s="190">
        <f t="shared" si="1"/>
        <v>0</v>
      </c>
      <c r="N48" s="190">
        <f t="shared" si="1"/>
        <v>0</v>
      </c>
      <c r="O48" s="190">
        <f t="shared" si="1"/>
        <v>0</v>
      </c>
      <c r="P48" s="198" t="s">
        <v>18</v>
      </c>
      <c r="Q48" s="192" t="s">
        <v>17</v>
      </c>
      <c r="R48" s="192" t="s">
        <v>17</v>
      </c>
      <c r="S48" s="192" t="s">
        <v>17</v>
      </c>
      <c r="T48" s="192" t="s">
        <v>17</v>
      </c>
      <c r="U48" s="192" t="s">
        <v>17</v>
      </c>
      <c r="V48" s="193" t="s">
        <v>17</v>
      </c>
      <c r="W48" s="3"/>
      <c r="X48" s="3"/>
      <c r="Y48" s="3"/>
      <c r="Z48" s="3"/>
      <c r="AA48" s="3"/>
      <c r="AB48" s="3"/>
      <c r="AC48" s="3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</row>
    <row r="49" spans="1:55" ht="38.25" hidden="1">
      <c r="A49" s="187">
        <f>' 1.2 '!B58</f>
        <v>0</v>
      </c>
      <c r="B49" s="131">
        <f>' 1.2 '!C58</f>
        <v>0</v>
      </c>
      <c r="C49" s="194"/>
      <c r="D49" s="189">
        <f>'1.1'!F56</f>
        <v>0</v>
      </c>
      <c r="E49" s="189">
        <f>'1.1'!G56</f>
        <v>0</v>
      </c>
      <c r="F49" s="183" t="s">
        <v>16</v>
      </c>
      <c r="G49" s="183" t="s">
        <v>17</v>
      </c>
      <c r="H49" s="183" t="s">
        <v>17</v>
      </c>
      <c r="I49" s="183" t="s">
        <v>17</v>
      </c>
      <c r="J49" s="177">
        <v>0</v>
      </c>
      <c r="K49" s="177"/>
      <c r="L49" s="190">
        <f>'1.1'!H56</f>
        <v>0</v>
      </c>
      <c r="M49" s="190">
        <f t="shared" si="1"/>
        <v>0</v>
      </c>
      <c r="N49" s="190">
        <f t="shared" si="1"/>
        <v>0</v>
      </c>
      <c r="O49" s="190">
        <f t="shared" si="1"/>
        <v>0</v>
      </c>
      <c r="P49" s="198" t="s">
        <v>18</v>
      </c>
      <c r="Q49" s="192" t="s">
        <v>17</v>
      </c>
      <c r="R49" s="192" t="s">
        <v>17</v>
      </c>
      <c r="S49" s="192" t="s">
        <v>17</v>
      </c>
      <c r="T49" s="192" t="s">
        <v>17</v>
      </c>
      <c r="U49" s="192" t="s">
        <v>17</v>
      </c>
      <c r="V49" s="193" t="s">
        <v>17</v>
      </c>
      <c r="W49" s="3"/>
      <c r="X49" s="3"/>
      <c r="Y49" s="3"/>
      <c r="Z49" s="3"/>
      <c r="AA49" s="3"/>
      <c r="AB49" s="3"/>
      <c r="AC49" s="3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</row>
    <row r="50" spans="1:55" ht="38.25" hidden="1">
      <c r="A50" s="187">
        <f>' 1.2 '!B59</f>
        <v>0</v>
      </c>
      <c r="B50" s="131">
        <f>' 1.2 '!C59</f>
        <v>0</v>
      </c>
      <c r="C50" s="194"/>
      <c r="D50" s="189">
        <f>'1.1'!F57</f>
        <v>0</v>
      </c>
      <c r="E50" s="189">
        <f>'1.1'!G57</f>
        <v>0</v>
      </c>
      <c r="F50" s="183" t="s">
        <v>16</v>
      </c>
      <c r="G50" s="183" t="s">
        <v>17</v>
      </c>
      <c r="H50" s="183" t="s">
        <v>17</v>
      </c>
      <c r="I50" s="183" t="s">
        <v>17</v>
      </c>
      <c r="J50" s="177">
        <v>0</v>
      </c>
      <c r="K50" s="177"/>
      <c r="L50" s="190">
        <f>'1.1'!H57</f>
        <v>0</v>
      </c>
      <c r="M50" s="190">
        <f t="shared" si="1"/>
        <v>0</v>
      </c>
      <c r="N50" s="190">
        <f t="shared" si="1"/>
        <v>0</v>
      </c>
      <c r="O50" s="190">
        <f t="shared" si="1"/>
        <v>0</v>
      </c>
      <c r="P50" s="198" t="s">
        <v>18</v>
      </c>
      <c r="Q50" s="192" t="s">
        <v>17</v>
      </c>
      <c r="R50" s="192" t="s">
        <v>17</v>
      </c>
      <c r="S50" s="192" t="s">
        <v>17</v>
      </c>
      <c r="T50" s="192" t="s">
        <v>17</v>
      </c>
      <c r="U50" s="192" t="s">
        <v>17</v>
      </c>
      <c r="V50" s="193" t="s">
        <v>17</v>
      </c>
      <c r="W50" s="3"/>
      <c r="X50" s="3"/>
      <c r="Y50" s="3"/>
      <c r="Z50" s="3"/>
      <c r="AA50" s="3"/>
      <c r="AB50" s="3"/>
      <c r="AC50" s="3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</row>
    <row r="51" spans="1:55" ht="38.25" hidden="1">
      <c r="A51" s="187">
        <f>' 1.2 '!B60</f>
        <v>0</v>
      </c>
      <c r="B51" s="131">
        <f>' 1.2 '!C60</f>
        <v>0</v>
      </c>
      <c r="C51" s="194"/>
      <c r="D51" s="189">
        <f>'1.1'!F58</f>
        <v>0</v>
      </c>
      <c r="E51" s="189">
        <f>'1.1'!G58</f>
        <v>0</v>
      </c>
      <c r="F51" s="183" t="s">
        <v>16</v>
      </c>
      <c r="G51" s="183" t="s">
        <v>17</v>
      </c>
      <c r="H51" s="183" t="s">
        <v>17</v>
      </c>
      <c r="I51" s="183" t="s">
        <v>17</v>
      </c>
      <c r="J51" s="177">
        <v>0</v>
      </c>
      <c r="K51" s="177"/>
      <c r="L51" s="190">
        <f>'1.1'!H58</f>
        <v>0</v>
      </c>
      <c r="M51" s="190">
        <f t="shared" si="1"/>
        <v>0</v>
      </c>
      <c r="N51" s="190">
        <f t="shared" si="1"/>
        <v>0</v>
      </c>
      <c r="O51" s="190">
        <f t="shared" si="1"/>
        <v>0</v>
      </c>
      <c r="P51" s="198" t="s">
        <v>18</v>
      </c>
      <c r="Q51" s="192" t="s">
        <v>17</v>
      </c>
      <c r="R51" s="192" t="s">
        <v>17</v>
      </c>
      <c r="S51" s="192" t="s">
        <v>17</v>
      </c>
      <c r="T51" s="192" t="s">
        <v>17</v>
      </c>
      <c r="U51" s="192" t="s">
        <v>17</v>
      </c>
      <c r="V51" s="193" t="s">
        <v>17</v>
      </c>
      <c r="W51" s="3"/>
      <c r="X51" s="3"/>
      <c r="Y51" s="3"/>
      <c r="Z51" s="3"/>
      <c r="AA51" s="3"/>
      <c r="AB51" s="3"/>
      <c r="AC51" s="3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</row>
    <row r="52" spans="1:55" ht="38.25" hidden="1">
      <c r="A52" s="187">
        <f>' 1.2 '!B61</f>
        <v>0</v>
      </c>
      <c r="B52" s="131">
        <f>' 1.2 '!C61</f>
        <v>0</v>
      </c>
      <c r="C52" s="194"/>
      <c r="D52" s="189">
        <f>'1.1'!F59</f>
        <v>0</v>
      </c>
      <c r="E52" s="189">
        <f>'1.1'!G59</f>
        <v>0</v>
      </c>
      <c r="F52" s="183" t="s">
        <v>16</v>
      </c>
      <c r="G52" s="183" t="s">
        <v>17</v>
      </c>
      <c r="H52" s="183" t="s">
        <v>17</v>
      </c>
      <c r="I52" s="183" t="s">
        <v>17</v>
      </c>
      <c r="J52" s="177">
        <v>0</v>
      </c>
      <c r="K52" s="177"/>
      <c r="L52" s="190">
        <f>'1.1'!H59</f>
        <v>0</v>
      </c>
      <c r="M52" s="190">
        <f t="shared" si="1"/>
        <v>0</v>
      </c>
      <c r="N52" s="190">
        <f t="shared" si="1"/>
        <v>0</v>
      </c>
      <c r="O52" s="190">
        <f t="shared" si="1"/>
        <v>0</v>
      </c>
      <c r="P52" s="198" t="s">
        <v>18</v>
      </c>
      <c r="Q52" s="192" t="s">
        <v>17</v>
      </c>
      <c r="R52" s="192" t="s">
        <v>17</v>
      </c>
      <c r="S52" s="192" t="s">
        <v>17</v>
      </c>
      <c r="T52" s="192" t="s">
        <v>17</v>
      </c>
      <c r="U52" s="192" t="s">
        <v>17</v>
      </c>
      <c r="V52" s="193" t="s">
        <v>17</v>
      </c>
      <c r="W52" s="3"/>
      <c r="X52" s="3"/>
      <c r="Y52" s="3"/>
      <c r="Z52" s="3"/>
      <c r="AA52" s="3"/>
      <c r="AB52" s="3"/>
      <c r="AC52" s="3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</row>
    <row r="53" spans="1:55" ht="38.25" hidden="1">
      <c r="A53" s="187">
        <f>' 1.2 '!B62</f>
        <v>0</v>
      </c>
      <c r="B53" s="131">
        <f>' 1.2 '!C62</f>
        <v>0</v>
      </c>
      <c r="C53" s="194"/>
      <c r="D53" s="189">
        <f>'1.1'!F60</f>
        <v>0</v>
      </c>
      <c r="E53" s="189">
        <f>'1.1'!G60</f>
        <v>0</v>
      </c>
      <c r="F53" s="183" t="s">
        <v>16</v>
      </c>
      <c r="G53" s="183" t="s">
        <v>17</v>
      </c>
      <c r="H53" s="183" t="s">
        <v>17</v>
      </c>
      <c r="I53" s="183" t="s">
        <v>17</v>
      </c>
      <c r="J53" s="177">
        <v>0</v>
      </c>
      <c r="K53" s="177"/>
      <c r="L53" s="190">
        <f>'1.1'!H60</f>
        <v>0</v>
      </c>
      <c r="M53" s="190">
        <f t="shared" si="1"/>
        <v>0</v>
      </c>
      <c r="N53" s="190">
        <f t="shared" si="1"/>
        <v>0</v>
      </c>
      <c r="O53" s="190">
        <f t="shared" si="1"/>
        <v>0</v>
      </c>
      <c r="P53" s="198" t="s">
        <v>18</v>
      </c>
      <c r="Q53" s="192" t="s">
        <v>17</v>
      </c>
      <c r="R53" s="192" t="s">
        <v>17</v>
      </c>
      <c r="S53" s="192" t="s">
        <v>17</v>
      </c>
      <c r="T53" s="192" t="s">
        <v>17</v>
      </c>
      <c r="U53" s="192" t="s">
        <v>17</v>
      </c>
      <c r="V53" s="193" t="s">
        <v>17</v>
      </c>
      <c r="W53" s="3"/>
      <c r="X53" s="3"/>
      <c r="Y53" s="3"/>
      <c r="Z53" s="3"/>
      <c r="AA53" s="3"/>
      <c r="AB53" s="3"/>
      <c r="AC53" s="3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</row>
    <row r="54" spans="1:55" ht="38.25" hidden="1">
      <c r="A54" s="187">
        <f>' 1.2 '!B63</f>
        <v>0</v>
      </c>
      <c r="B54" s="131">
        <f>' 1.2 '!C63</f>
        <v>0</v>
      </c>
      <c r="C54" s="194"/>
      <c r="D54" s="189">
        <f>'1.1'!F61</f>
        <v>0</v>
      </c>
      <c r="E54" s="189">
        <f>'1.1'!G61</f>
        <v>0</v>
      </c>
      <c r="F54" s="183" t="s">
        <v>16</v>
      </c>
      <c r="G54" s="183" t="s">
        <v>17</v>
      </c>
      <c r="H54" s="183" t="s">
        <v>17</v>
      </c>
      <c r="I54" s="183" t="s">
        <v>17</v>
      </c>
      <c r="J54" s="177">
        <v>0</v>
      </c>
      <c r="K54" s="177"/>
      <c r="L54" s="190">
        <f>'1.1'!H61</f>
        <v>0</v>
      </c>
      <c r="M54" s="190">
        <f t="shared" si="1"/>
        <v>0</v>
      </c>
      <c r="N54" s="190">
        <f t="shared" si="1"/>
        <v>0</v>
      </c>
      <c r="O54" s="190">
        <f t="shared" si="1"/>
        <v>0</v>
      </c>
      <c r="P54" s="198" t="s">
        <v>18</v>
      </c>
      <c r="Q54" s="192" t="s">
        <v>17</v>
      </c>
      <c r="R54" s="192" t="s">
        <v>17</v>
      </c>
      <c r="S54" s="192" t="s">
        <v>17</v>
      </c>
      <c r="T54" s="192" t="s">
        <v>17</v>
      </c>
      <c r="U54" s="192" t="s">
        <v>17</v>
      </c>
      <c r="V54" s="193" t="s">
        <v>17</v>
      </c>
      <c r="W54" s="3"/>
      <c r="X54" s="3"/>
      <c r="Y54" s="3"/>
      <c r="Z54" s="3"/>
      <c r="AA54" s="3"/>
      <c r="AB54" s="3"/>
      <c r="AC54" s="3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</row>
    <row r="55" spans="1:55" ht="38.25" hidden="1">
      <c r="A55" s="187">
        <f>' 1.2 '!B64</f>
        <v>0</v>
      </c>
      <c r="B55" s="131">
        <f>' 1.2 '!C64</f>
        <v>0</v>
      </c>
      <c r="C55" s="194"/>
      <c r="D55" s="189">
        <f>'1.1'!F62</f>
        <v>0</v>
      </c>
      <c r="E55" s="189">
        <f>'1.1'!G62</f>
        <v>0</v>
      </c>
      <c r="F55" s="183" t="s">
        <v>16</v>
      </c>
      <c r="G55" s="183" t="s">
        <v>17</v>
      </c>
      <c r="H55" s="183" t="s">
        <v>17</v>
      </c>
      <c r="I55" s="183" t="s">
        <v>17</v>
      </c>
      <c r="J55" s="177">
        <v>0</v>
      </c>
      <c r="K55" s="177"/>
      <c r="L55" s="190">
        <f>'1.1'!H62</f>
        <v>0</v>
      </c>
      <c r="M55" s="190">
        <f t="shared" si="1"/>
        <v>0</v>
      </c>
      <c r="N55" s="190">
        <f t="shared" si="1"/>
        <v>0</v>
      </c>
      <c r="O55" s="190">
        <f t="shared" si="1"/>
        <v>0</v>
      </c>
      <c r="P55" s="198" t="s">
        <v>18</v>
      </c>
      <c r="Q55" s="192" t="s">
        <v>17</v>
      </c>
      <c r="R55" s="192" t="s">
        <v>17</v>
      </c>
      <c r="S55" s="192" t="s">
        <v>17</v>
      </c>
      <c r="T55" s="192" t="s">
        <v>17</v>
      </c>
      <c r="U55" s="192" t="s">
        <v>17</v>
      </c>
      <c r="V55" s="193" t="s">
        <v>17</v>
      </c>
      <c r="W55" s="3"/>
      <c r="X55" s="3"/>
      <c r="Y55" s="3"/>
      <c r="Z55" s="3"/>
      <c r="AA55" s="3"/>
      <c r="AB55" s="3"/>
      <c r="AC55" s="3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</row>
    <row r="56" spans="1:55" ht="38.25" hidden="1">
      <c r="A56" s="187">
        <f>' 1.2 '!B65</f>
        <v>0</v>
      </c>
      <c r="B56" s="131">
        <f>' 1.2 '!C65</f>
        <v>0</v>
      </c>
      <c r="C56" s="194"/>
      <c r="D56" s="189">
        <f>'1.1'!F63</f>
        <v>0</v>
      </c>
      <c r="E56" s="189">
        <f>'1.1'!G63</f>
        <v>0</v>
      </c>
      <c r="F56" s="183" t="s">
        <v>16</v>
      </c>
      <c r="G56" s="183" t="s">
        <v>17</v>
      </c>
      <c r="H56" s="183" t="s">
        <v>17</v>
      </c>
      <c r="I56" s="183" t="s">
        <v>17</v>
      </c>
      <c r="J56" s="177">
        <v>0</v>
      </c>
      <c r="K56" s="177"/>
      <c r="L56" s="190">
        <f>'1.1'!H63</f>
        <v>0</v>
      </c>
      <c r="M56" s="190">
        <f t="shared" si="1"/>
        <v>0</v>
      </c>
      <c r="N56" s="190">
        <f t="shared" si="1"/>
        <v>0</v>
      </c>
      <c r="O56" s="190">
        <f t="shared" si="1"/>
        <v>0</v>
      </c>
      <c r="P56" s="198" t="s">
        <v>18</v>
      </c>
      <c r="Q56" s="192" t="s">
        <v>17</v>
      </c>
      <c r="R56" s="192" t="s">
        <v>17</v>
      </c>
      <c r="S56" s="192" t="s">
        <v>17</v>
      </c>
      <c r="T56" s="192" t="s">
        <v>17</v>
      </c>
      <c r="U56" s="192" t="s">
        <v>17</v>
      </c>
      <c r="V56" s="193" t="s">
        <v>17</v>
      </c>
      <c r="W56" s="3"/>
      <c r="X56" s="3"/>
      <c r="Y56" s="3"/>
      <c r="Z56" s="3"/>
      <c r="AA56" s="3"/>
      <c r="AB56" s="3"/>
      <c r="AC56" s="3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</row>
    <row r="57" spans="1:55" ht="38.25" hidden="1">
      <c r="A57" s="187">
        <f>' 1.2 '!B66</f>
        <v>0</v>
      </c>
      <c r="B57" s="131">
        <f>' 1.2 '!C66</f>
        <v>0</v>
      </c>
      <c r="C57" s="194"/>
      <c r="D57" s="189">
        <f>'1.1'!F64</f>
        <v>0</v>
      </c>
      <c r="E57" s="189">
        <f>'1.1'!G64</f>
        <v>0</v>
      </c>
      <c r="F57" s="183" t="s">
        <v>16</v>
      </c>
      <c r="G57" s="183" t="s">
        <v>17</v>
      </c>
      <c r="H57" s="183" t="s">
        <v>17</v>
      </c>
      <c r="I57" s="183" t="s">
        <v>17</v>
      </c>
      <c r="J57" s="177">
        <v>0</v>
      </c>
      <c r="K57" s="177"/>
      <c r="L57" s="190">
        <f>'1.1'!H64</f>
        <v>0</v>
      </c>
      <c r="M57" s="190">
        <f t="shared" si="1"/>
        <v>0</v>
      </c>
      <c r="N57" s="190">
        <f t="shared" si="1"/>
        <v>0</v>
      </c>
      <c r="O57" s="190">
        <f t="shared" si="1"/>
        <v>0</v>
      </c>
      <c r="P57" s="198" t="s">
        <v>18</v>
      </c>
      <c r="Q57" s="192" t="s">
        <v>17</v>
      </c>
      <c r="R57" s="192" t="s">
        <v>17</v>
      </c>
      <c r="S57" s="192" t="s">
        <v>17</v>
      </c>
      <c r="T57" s="192" t="s">
        <v>17</v>
      </c>
      <c r="U57" s="192" t="s">
        <v>17</v>
      </c>
      <c r="V57" s="193" t="s">
        <v>17</v>
      </c>
      <c r="W57" s="3"/>
      <c r="X57" s="3"/>
      <c r="Y57" s="3"/>
      <c r="Z57" s="3"/>
      <c r="AA57" s="3"/>
      <c r="AB57" s="3"/>
      <c r="AC57" s="3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</row>
    <row r="58" spans="1:55" ht="38.25" hidden="1">
      <c r="A58" s="187">
        <f>' 1.2 '!B67</f>
        <v>0</v>
      </c>
      <c r="B58" s="131">
        <f>' 1.2 '!C67</f>
        <v>0</v>
      </c>
      <c r="C58" s="194"/>
      <c r="D58" s="189">
        <f>'1.1'!F65</f>
        <v>0</v>
      </c>
      <c r="E58" s="189">
        <f>'1.1'!G65</f>
        <v>0</v>
      </c>
      <c r="F58" s="183" t="s">
        <v>16</v>
      </c>
      <c r="G58" s="183" t="s">
        <v>17</v>
      </c>
      <c r="H58" s="183" t="s">
        <v>17</v>
      </c>
      <c r="I58" s="183" t="s">
        <v>17</v>
      </c>
      <c r="J58" s="177">
        <v>0</v>
      </c>
      <c r="K58" s="177"/>
      <c r="L58" s="190">
        <f>'1.1'!H65</f>
        <v>0</v>
      </c>
      <c r="M58" s="190">
        <f t="shared" si="1"/>
        <v>0</v>
      </c>
      <c r="N58" s="190">
        <f t="shared" si="1"/>
        <v>0</v>
      </c>
      <c r="O58" s="190">
        <f t="shared" si="1"/>
        <v>0</v>
      </c>
      <c r="P58" s="198" t="s">
        <v>18</v>
      </c>
      <c r="Q58" s="192" t="s">
        <v>17</v>
      </c>
      <c r="R58" s="192" t="s">
        <v>17</v>
      </c>
      <c r="S58" s="192" t="s">
        <v>17</v>
      </c>
      <c r="T58" s="192" t="s">
        <v>17</v>
      </c>
      <c r="U58" s="192" t="s">
        <v>17</v>
      </c>
      <c r="V58" s="193" t="s">
        <v>17</v>
      </c>
      <c r="W58" s="3"/>
      <c r="X58" s="3"/>
      <c r="Y58" s="3"/>
      <c r="Z58" s="3"/>
      <c r="AA58" s="3"/>
      <c r="AB58" s="3"/>
      <c r="AC58" s="3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</row>
    <row r="59" spans="1:55" ht="38.25" hidden="1">
      <c r="A59" s="187">
        <f>' 1.2 '!B68</f>
        <v>0</v>
      </c>
      <c r="B59" s="131">
        <f>' 1.2 '!C68</f>
        <v>0</v>
      </c>
      <c r="C59" s="194"/>
      <c r="D59" s="189">
        <f>'1.1'!F66</f>
        <v>0</v>
      </c>
      <c r="E59" s="189">
        <f>'1.1'!G66</f>
        <v>0</v>
      </c>
      <c r="F59" s="183" t="s">
        <v>16</v>
      </c>
      <c r="G59" s="183" t="s">
        <v>17</v>
      </c>
      <c r="H59" s="183" t="s">
        <v>17</v>
      </c>
      <c r="I59" s="183" t="s">
        <v>17</v>
      </c>
      <c r="J59" s="177">
        <v>0</v>
      </c>
      <c r="K59" s="177"/>
      <c r="L59" s="190">
        <f>'1.1'!H66</f>
        <v>0</v>
      </c>
      <c r="M59" s="190">
        <f t="shared" si="1"/>
        <v>0</v>
      </c>
      <c r="N59" s="190">
        <f t="shared" si="1"/>
        <v>0</v>
      </c>
      <c r="O59" s="190">
        <f t="shared" si="1"/>
        <v>0</v>
      </c>
      <c r="P59" s="198" t="s">
        <v>18</v>
      </c>
      <c r="Q59" s="192" t="s">
        <v>17</v>
      </c>
      <c r="R59" s="192" t="s">
        <v>17</v>
      </c>
      <c r="S59" s="192" t="s">
        <v>17</v>
      </c>
      <c r="T59" s="192" t="s">
        <v>17</v>
      </c>
      <c r="U59" s="192" t="s">
        <v>17</v>
      </c>
      <c r="V59" s="193" t="s">
        <v>17</v>
      </c>
      <c r="W59" s="3"/>
      <c r="X59" s="3"/>
      <c r="Y59" s="3"/>
      <c r="Z59" s="3"/>
      <c r="AA59" s="3"/>
      <c r="AB59" s="3"/>
      <c r="AC59" s="3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</row>
    <row r="60" spans="1:55" ht="38.25" hidden="1">
      <c r="A60" s="187">
        <f>' 1.2 '!B69</f>
        <v>0</v>
      </c>
      <c r="B60" s="131">
        <f>' 1.2 '!C69</f>
        <v>0</v>
      </c>
      <c r="C60" s="194"/>
      <c r="D60" s="189">
        <f>'1.1'!F67</f>
        <v>0</v>
      </c>
      <c r="E60" s="189">
        <f>'1.1'!G67</f>
        <v>0</v>
      </c>
      <c r="F60" s="183" t="s">
        <v>16</v>
      </c>
      <c r="G60" s="183" t="s">
        <v>17</v>
      </c>
      <c r="H60" s="183" t="s">
        <v>17</v>
      </c>
      <c r="I60" s="183" t="s">
        <v>17</v>
      </c>
      <c r="J60" s="177">
        <v>0</v>
      </c>
      <c r="K60" s="177"/>
      <c r="L60" s="190">
        <f>'1.1'!H67</f>
        <v>0</v>
      </c>
      <c r="M60" s="190">
        <f t="shared" si="1"/>
        <v>0</v>
      </c>
      <c r="N60" s="190">
        <f t="shared" si="1"/>
        <v>0</v>
      </c>
      <c r="O60" s="190">
        <f t="shared" si="1"/>
        <v>0</v>
      </c>
      <c r="P60" s="198" t="s">
        <v>18</v>
      </c>
      <c r="Q60" s="192" t="s">
        <v>17</v>
      </c>
      <c r="R60" s="192" t="s">
        <v>17</v>
      </c>
      <c r="S60" s="192" t="s">
        <v>17</v>
      </c>
      <c r="T60" s="192" t="s">
        <v>17</v>
      </c>
      <c r="U60" s="192" t="s">
        <v>17</v>
      </c>
      <c r="V60" s="193" t="s">
        <v>17</v>
      </c>
      <c r="W60" s="3"/>
      <c r="X60" s="3"/>
      <c r="Y60" s="3"/>
      <c r="Z60" s="3"/>
      <c r="AA60" s="3"/>
      <c r="AB60" s="3"/>
      <c r="AC60" s="3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</row>
    <row r="61" spans="1:55" ht="38.25" hidden="1">
      <c r="A61" s="187">
        <f>' 1.2 '!B70</f>
        <v>0</v>
      </c>
      <c r="B61" s="131">
        <f>' 1.2 '!C70</f>
        <v>0</v>
      </c>
      <c r="C61" s="194"/>
      <c r="D61" s="189">
        <f>'1.1'!F68</f>
        <v>0</v>
      </c>
      <c r="E61" s="189">
        <f>'1.1'!G68</f>
        <v>0</v>
      </c>
      <c r="F61" s="183" t="s">
        <v>16</v>
      </c>
      <c r="G61" s="183" t="s">
        <v>17</v>
      </c>
      <c r="H61" s="183" t="s">
        <v>17</v>
      </c>
      <c r="I61" s="183" t="s">
        <v>17</v>
      </c>
      <c r="J61" s="177">
        <v>0</v>
      </c>
      <c r="K61" s="177"/>
      <c r="L61" s="190">
        <f>'1.1'!H68</f>
        <v>0</v>
      </c>
      <c r="M61" s="190">
        <f t="shared" si="1"/>
        <v>0</v>
      </c>
      <c r="N61" s="190">
        <f t="shared" si="1"/>
        <v>0</v>
      </c>
      <c r="O61" s="190">
        <f t="shared" si="1"/>
        <v>0</v>
      </c>
      <c r="P61" s="198" t="s">
        <v>18</v>
      </c>
      <c r="Q61" s="192" t="s">
        <v>17</v>
      </c>
      <c r="R61" s="192" t="s">
        <v>17</v>
      </c>
      <c r="S61" s="192" t="s">
        <v>17</v>
      </c>
      <c r="T61" s="192" t="s">
        <v>17</v>
      </c>
      <c r="U61" s="192" t="s">
        <v>17</v>
      </c>
      <c r="V61" s="193" t="s">
        <v>17</v>
      </c>
      <c r="W61" s="3"/>
      <c r="X61" s="3"/>
      <c r="Y61" s="3"/>
      <c r="Z61" s="3"/>
      <c r="AA61" s="3"/>
      <c r="AB61" s="3"/>
      <c r="AC61" s="3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</row>
    <row r="62" spans="1:55" ht="39" hidden="1" thickBot="1">
      <c r="A62" s="200">
        <f>' 1.2 '!B71</f>
        <v>0</v>
      </c>
      <c r="B62" s="138">
        <f>' 1.2 '!C71</f>
        <v>0</v>
      </c>
      <c r="C62" s="195"/>
      <c r="D62" s="201">
        <f>'1.1'!F69</f>
        <v>0</v>
      </c>
      <c r="E62" s="201">
        <f>'1.1'!G69</f>
        <v>0</v>
      </c>
      <c r="F62" s="196" t="s">
        <v>16</v>
      </c>
      <c r="G62" s="196" t="s">
        <v>17</v>
      </c>
      <c r="H62" s="196" t="s">
        <v>17</v>
      </c>
      <c r="I62" s="196" t="s">
        <v>17</v>
      </c>
      <c r="J62" s="178">
        <v>0</v>
      </c>
      <c r="K62" s="178"/>
      <c r="L62" s="197">
        <f>'1.1'!H69</f>
        <v>0</v>
      </c>
      <c r="M62" s="197">
        <f t="shared" si="1"/>
        <v>0</v>
      </c>
      <c r="N62" s="197">
        <f t="shared" si="1"/>
        <v>0</v>
      </c>
      <c r="O62" s="197">
        <f t="shared" si="1"/>
        <v>0</v>
      </c>
      <c r="P62" s="202" t="s">
        <v>18</v>
      </c>
      <c r="Q62" s="203" t="s">
        <v>17</v>
      </c>
      <c r="R62" s="203" t="s">
        <v>17</v>
      </c>
      <c r="S62" s="203" t="s">
        <v>17</v>
      </c>
      <c r="T62" s="203" t="s">
        <v>17</v>
      </c>
      <c r="U62" s="203" t="s">
        <v>17</v>
      </c>
      <c r="V62" s="204" t="s">
        <v>17</v>
      </c>
      <c r="W62" s="3"/>
      <c r="X62" s="3"/>
      <c r="Y62" s="3"/>
      <c r="Z62" s="3"/>
      <c r="AA62" s="3"/>
      <c r="AB62" s="3"/>
      <c r="AC62" s="3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</row>
    <row r="63" spans="1:55" ht="15.75">
      <c r="A63" s="99"/>
      <c r="B63" s="99"/>
      <c r="C63" s="99"/>
      <c r="D63" s="99"/>
      <c r="E63" s="99"/>
      <c r="F63" s="99"/>
      <c r="G63" s="175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179"/>
      <c r="AL63" s="99"/>
      <c r="AX63" s="57"/>
      <c r="AY63" s="57"/>
      <c r="AZ63" s="57"/>
      <c r="BA63" s="57"/>
      <c r="BB63" s="57"/>
      <c r="BC63" s="57"/>
    </row>
    <row r="64" spans="1:55" ht="15.75">
      <c r="A64" s="99"/>
      <c r="B64" s="99"/>
      <c r="C64" s="99"/>
      <c r="D64" s="99"/>
      <c r="E64" s="99"/>
      <c r="F64" s="99"/>
      <c r="G64" s="175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179"/>
      <c r="AL64" s="99"/>
      <c r="AX64" s="57"/>
      <c r="AY64" s="57"/>
      <c r="AZ64" s="57"/>
      <c r="BA64" s="57"/>
      <c r="BB64" s="57"/>
      <c r="BC64" s="57"/>
    </row>
    <row r="65" spans="1:55" ht="15.75">
      <c r="A65" s="99"/>
      <c r="B65" s="99"/>
      <c r="C65" s="99"/>
      <c r="D65" s="99"/>
      <c r="E65" s="99"/>
      <c r="F65" s="99"/>
      <c r="G65" s="175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179"/>
      <c r="AL65" s="99"/>
      <c r="AX65" s="57"/>
      <c r="AY65" s="57"/>
      <c r="AZ65" s="57"/>
      <c r="BA65" s="57"/>
      <c r="BB65" s="57"/>
      <c r="BC65" s="57"/>
    </row>
    <row r="66" spans="1:55" ht="15.75">
      <c r="A66" s="99"/>
      <c r="B66" s="99"/>
      <c r="C66" s="99"/>
      <c r="D66" s="99"/>
      <c r="E66" s="99"/>
      <c r="F66" s="99"/>
      <c r="G66" s="175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179"/>
      <c r="AL66" s="99"/>
      <c r="AX66" s="57"/>
      <c r="AY66" s="57"/>
      <c r="AZ66" s="57"/>
      <c r="BA66" s="57"/>
      <c r="BB66" s="57"/>
      <c r="BC66" s="57"/>
    </row>
    <row r="67" spans="1:55" ht="15.75">
      <c r="A67" s="99"/>
      <c r="B67" s="99"/>
      <c r="C67" s="99"/>
      <c r="D67" s="99"/>
      <c r="E67" s="99"/>
      <c r="F67" s="99"/>
      <c r="G67" s="175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179"/>
      <c r="AL67" s="99"/>
      <c r="AX67" s="57"/>
      <c r="AY67" s="57"/>
      <c r="AZ67" s="57"/>
      <c r="BA67" s="57"/>
      <c r="BB67" s="57"/>
      <c r="BC67" s="57"/>
    </row>
    <row r="68" spans="1:55" ht="15.75">
      <c r="A68" s="99"/>
      <c r="B68" s="99"/>
      <c r="C68" s="99"/>
      <c r="D68" s="99"/>
      <c r="E68" s="99"/>
      <c r="F68" s="99"/>
      <c r="G68" s="175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179"/>
      <c r="AL68" s="99"/>
      <c r="AX68" s="57"/>
      <c r="AY68" s="57"/>
      <c r="AZ68" s="57"/>
      <c r="BA68" s="57"/>
      <c r="BB68" s="57"/>
      <c r="BC68" s="57"/>
    </row>
    <row r="69" spans="1:55" ht="15.75">
      <c r="A69" s="99"/>
      <c r="B69" s="99"/>
      <c r="C69" s="99"/>
      <c r="D69" s="99"/>
      <c r="E69" s="99"/>
      <c r="F69" s="99"/>
      <c r="G69" s="175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179"/>
      <c r="AL69" s="99"/>
      <c r="AX69" s="57"/>
      <c r="AY69" s="57"/>
      <c r="AZ69" s="57"/>
      <c r="BA69" s="57"/>
      <c r="BB69" s="57"/>
      <c r="BC69" s="57"/>
    </row>
    <row r="70" spans="1:55" ht="15.75">
      <c r="A70" s="99"/>
      <c r="B70" s="99"/>
      <c r="C70" s="99"/>
      <c r="D70" s="99"/>
      <c r="E70" s="99"/>
      <c r="F70" s="99"/>
      <c r="G70" s="175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179"/>
      <c r="AL70" s="99"/>
      <c r="AX70" s="57"/>
      <c r="AY70" s="57"/>
      <c r="AZ70" s="57"/>
      <c r="BA70" s="57"/>
      <c r="BB70" s="57"/>
      <c r="BC70" s="57"/>
    </row>
    <row r="71" spans="1:55" ht="15.75">
      <c r="A71" s="99"/>
      <c r="B71" s="99"/>
      <c r="C71" s="99"/>
      <c r="D71" s="99"/>
      <c r="E71" s="99"/>
      <c r="F71" s="99"/>
      <c r="G71" s="175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179"/>
      <c r="AL71" s="99"/>
      <c r="AX71" s="57"/>
      <c r="AY71" s="57"/>
      <c r="AZ71" s="57"/>
      <c r="BA71" s="57"/>
      <c r="BB71" s="57"/>
      <c r="BC71" s="57"/>
    </row>
    <row r="72" spans="1:55" ht="15.75">
      <c r="A72" s="99"/>
      <c r="B72" s="99"/>
      <c r="C72" s="99"/>
      <c r="D72" s="99"/>
      <c r="E72" s="99"/>
      <c r="F72" s="99"/>
      <c r="G72" s="175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179"/>
      <c r="AL72" s="99"/>
      <c r="AX72" s="57"/>
      <c r="AY72" s="57"/>
      <c r="AZ72" s="57"/>
      <c r="BA72" s="57"/>
      <c r="BB72" s="57"/>
      <c r="BC72" s="57"/>
    </row>
    <row r="73" spans="1:55" ht="15.75">
      <c r="A73" s="99"/>
      <c r="B73" s="99"/>
      <c r="C73" s="99"/>
      <c r="D73" s="99"/>
      <c r="E73" s="99"/>
      <c r="F73" s="99"/>
      <c r="G73" s="175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179"/>
      <c r="AL73" s="99"/>
      <c r="AX73" s="57"/>
      <c r="AY73" s="57"/>
      <c r="AZ73" s="57"/>
      <c r="BA73" s="57"/>
      <c r="BB73" s="57"/>
      <c r="BC73" s="57"/>
    </row>
    <row r="74" spans="1:55" ht="15.75">
      <c r="A74" s="99"/>
      <c r="B74" s="99"/>
      <c r="C74" s="99"/>
      <c r="D74" s="99"/>
      <c r="E74" s="99"/>
      <c r="F74" s="99"/>
      <c r="G74" s="175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179"/>
      <c r="AL74" s="99"/>
      <c r="AX74" s="57"/>
      <c r="AY74" s="57"/>
      <c r="AZ74" s="57"/>
      <c r="BA74" s="57"/>
      <c r="BB74" s="57"/>
      <c r="BC74" s="57"/>
    </row>
    <row r="75" spans="1:55" ht="15.75">
      <c r="A75" s="99"/>
      <c r="B75" s="99"/>
      <c r="C75" s="99"/>
      <c r="D75" s="99"/>
      <c r="E75" s="99"/>
      <c r="F75" s="99"/>
      <c r="G75" s="175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179"/>
      <c r="AL75" s="99"/>
      <c r="AX75" s="57"/>
      <c r="AY75" s="57"/>
      <c r="AZ75" s="57"/>
      <c r="BA75" s="57"/>
      <c r="BB75" s="57"/>
      <c r="BC75" s="57"/>
    </row>
    <row r="76" spans="1:55" ht="15.75">
      <c r="A76" s="99"/>
      <c r="B76" s="99"/>
      <c r="C76" s="99"/>
      <c r="D76" s="99"/>
      <c r="E76" s="99"/>
      <c r="F76" s="99"/>
      <c r="G76" s="175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179"/>
      <c r="AL76" s="99"/>
      <c r="AX76" s="57"/>
      <c r="AY76" s="57"/>
      <c r="AZ76" s="57"/>
      <c r="BA76" s="57"/>
      <c r="BB76" s="57"/>
      <c r="BC76" s="57"/>
    </row>
    <row r="77" spans="1:55" ht="15.75">
      <c r="A77" s="99"/>
      <c r="B77" s="99"/>
      <c r="C77" s="99"/>
      <c r="D77" s="99"/>
      <c r="E77" s="99"/>
      <c r="F77" s="99"/>
      <c r="G77" s="175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179"/>
      <c r="AL77" s="99"/>
      <c r="AX77" s="57"/>
      <c r="AY77" s="57"/>
      <c r="AZ77" s="57"/>
      <c r="BA77" s="57"/>
      <c r="BB77" s="57"/>
      <c r="BC77" s="57"/>
    </row>
    <row r="78" spans="1:55" ht="15.75">
      <c r="A78" s="99"/>
      <c r="B78" s="99"/>
      <c r="C78" s="99"/>
      <c r="D78" s="99"/>
      <c r="E78" s="99"/>
      <c r="F78" s="99"/>
      <c r="G78" s="175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179"/>
      <c r="AL78" s="99"/>
      <c r="AX78" s="57"/>
      <c r="AY78" s="57"/>
      <c r="AZ78" s="57"/>
      <c r="BA78" s="57"/>
      <c r="BB78" s="57"/>
      <c r="BC78" s="57"/>
    </row>
    <row r="79" spans="1:55" ht="15.75">
      <c r="A79" s="99"/>
      <c r="B79" s="99"/>
      <c r="C79" s="99"/>
      <c r="D79" s="99"/>
      <c r="E79" s="99"/>
      <c r="F79" s="99"/>
      <c r="G79" s="175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179"/>
      <c r="AL79" s="99"/>
      <c r="AX79" s="57"/>
      <c r="AY79" s="57"/>
      <c r="AZ79" s="57"/>
      <c r="BA79" s="57"/>
      <c r="BB79" s="57"/>
      <c r="BC79" s="57"/>
    </row>
    <row r="80" spans="1:55" ht="15.75">
      <c r="A80" s="99"/>
      <c r="B80" s="99"/>
      <c r="C80" s="99"/>
      <c r="D80" s="99"/>
      <c r="E80" s="99"/>
      <c r="F80" s="99"/>
      <c r="G80" s="175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179"/>
      <c r="AL80" s="99"/>
      <c r="AX80" s="57"/>
      <c r="AY80" s="57"/>
      <c r="AZ80" s="57"/>
      <c r="BA80" s="57"/>
      <c r="BB80" s="57"/>
      <c r="BC80" s="57"/>
    </row>
    <row r="81" spans="1:55" ht="15.75">
      <c r="A81" s="99"/>
      <c r="B81" s="99"/>
      <c r="C81" s="99"/>
      <c r="D81" s="99"/>
      <c r="E81" s="99"/>
      <c r="F81" s="99"/>
      <c r="G81" s="175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179"/>
      <c r="AL81" s="99"/>
      <c r="AX81" s="57"/>
      <c r="AY81" s="57"/>
      <c r="AZ81" s="57"/>
      <c r="BA81" s="57"/>
      <c r="BB81" s="57"/>
      <c r="BC81" s="57"/>
    </row>
    <row r="82" spans="1:55" ht="15.75">
      <c r="A82" s="99"/>
      <c r="B82" s="99"/>
      <c r="C82" s="99"/>
      <c r="D82" s="99"/>
      <c r="E82" s="99"/>
      <c r="F82" s="99"/>
      <c r="G82" s="175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179"/>
      <c r="AL82" s="99"/>
      <c r="AX82" s="57"/>
      <c r="AY82" s="57"/>
      <c r="AZ82" s="57"/>
      <c r="BA82" s="57"/>
      <c r="BB82" s="57"/>
      <c r="BC82" s="57"/>
    </row>
    <row r="83" spans="1:55" ht="15.75">
      <c r="A83" s="99"/>
      <c r="B83" s="99"/>
      <c r="C83" s="99"/>
      <c r="D83" s="99"/>
      <c r="E83" s="99"/>
      <c r="F83" s="99"/>
      <c r="G83" s="175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179"/>
      <c r="AL83" s="99"/>
      <c r="AX83" s="57"/>
      <c r="AY83" s="57"/>
      <c r="AZ83" s="57"/>
      <c r="BA83" s="57"/>
      <c r="BB83" s="57"/>
      <c r="BC83" s="57"/>
    </row>
    <row r="84" spans="1:55" ht="15.75">
      <c r="A84" s="99"/>
      <c r="B84" s="99"/>
      <c r="C84" s="99"/>
      <c r="D84" s="99"/>
      <c r="E84" s="99"/>
      <c r="F84" s="99"/>
      <c r="G84" s="175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179"/>
      <c r="AL84" s="99"/>
      <c r="AX84" s="57"/>
      <c r="AY84" s="57"/>
      <c r="AZ84" s="57"/>
      <c r="BA84" s="57"/>
      <c r="BB84" s="57"/>
      <c r="BC84" s="57"/>
    </row>
    <row r="85" spans="1:55" ht="15.75">
      <c r="A85" s="99"/>
      <c r="B85" s="99"/>
      <c r="C85" s="99"/>
      <c r="D85" s="99"/>
      <c r="E85" s="99"/>
      <c r="F85" s="99"/>
      <c r="G85" s="175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179"/>
      <c r="AL85" s="99"/>
      <c r="AX85" s="57"/>
      <c r="AY85" s="57"/>
      <c r="AZ85" s="57"/>
      <c r="BA85" s="57"/>
      <c r="BB85" s="57"/>
      <c r="BC85" s="57"/>
    </row>
    <row r="86" spans="1:55" ht="15.75">
      <c r="A86" s="99"/>
      <c r="B86" s="99"/>
      <c r="C86" s="99"/>
      <c r="D86" s="99"/>
      <c r="E86" s="99"/>
      <c r="F86" s="99"/>
      <c r="G86" s="175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179"/>
      <c r="AL86" s="99"/>
      <c r="AX86" s="57"/>
      <c r="AY86" s="57"/>
      <c r="AZ86" s="57"/>
      <c r="BA86" s="57"/>
      <c r="BB86" s="57"/>
      <c r="BC86" s="57"/>
    </row>
    <row r="87" spans="1:55" ht="15.75">
      <c r="A87" s="99"/>
      <c r="B87" s="99"/>
      <c r="C87" s="99"/>
      <c r="D87" s="99"/>
      <c r="E87" s="99"/>
      <c r="F87" s="99"/>
      <c r="G87" s="175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179"/>
      <c r="AL87" s="99"/>
      <c r="AX87" s="57"/>
      <c r="AY87" s="57"/>
      <c r="AZ87" s="57"/>
      <c r="BA87" s="57"/>
      <c r="BB87" s="57"/>
      <c r="BC87" s="57"/>
    </row>
    <row r="88" spans="1:55" ht="15.75">
      <c r="A88" s="99"/>
      <c r="B88" s="99"/>
      <c r="C88" s="99"/>
      <c r="D88" s="99"/>
      <c r="E88" s="99"/>
      <c r="F88" s="99"/>
      <c r="G88" s="175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179"/>
      <c r="AL88" s="99"/>
      <c r="AX88" s="57"/>
      <c r="AY88" s="57"/>
      <c r="AZ88" s="57"/>
      <c r="BA88" s="57"/>
      <c r="BB88" s="57"/>
      <c r="BC88" s="57"/>
    </row>
    <row r="89" spans="1:55" ht="15.75">
      <c r="A89" s="99"/>
      <c r="B89" s="99"/>
      <c r="C89" s="99"/>
      <c r="D89" s="99"/>
      <c r="E89" s="99"/>
      <c r="F89" s="99"/>
      <c r="G89" s="175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179"/>
      <c r="AL89" s="99"/>
      <c r="AX89" s="57"/>
      <c r="AY89" s="57"/>
      <c r="AZ89" s="57"/>
      <c r="BA89" s="57"/>
      <c r="BB89" s="57"/>
      <c r="BC89" s="57"/>
    </row>
    <row r="90" spans="1:55" ht="15.75">
      <c r="A90" s="99"/>
      <c r="B90" s="99"/>
      <c r="C90" s="99"/>
      <c r="D90" s="99"/>
      <c r="E90" s="99"/>
      <c r="F90" s="99"/>
      <c r="G90" s="175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179"/>
      <c r="AL90" s="99"/>
      <c r="AX90" s="57"/>
      <c r="AY90" s="57"/>
      <c r="AZ90" s="57"/>
      <c r="BA90" s="57"/>
      <c r="BB90" s="57"/>
      <c r="BC90" s="57"/>
    </row>
    <row r="91" spans="1:55" ht="15.75">
      <c r="A91" s="99"/>
      <c r="B91" s="99"/>
      <c r="C91" s="99"/>
      <c r="D91" s="99"/>
      <c r="E91" s="99"/>
      <c r="F91" s="99"/>
      <c r="G91" s="175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179"/>
      <c r="AL91" s="99"/>
      <c r="AX91" s="57"/>
      <c r="AY91" s="57"/>
      <c r="AZ91" s="57"/>
      <c r="BA91" s="57"/>
      <c r="BB91" s="57"/>
      <c r="BC91" s="57"/>
    </row>
    <row r="92" spans="1:55" ht="15.75">
      <c r="A92" s="99"/>
      <c r="B92" s="99"/>
      <c r="C92" s="99"/>
      <c r="D92" s="99"/>
      <c r="E92" s="99"/>
      <c r="F92" s="99"/>
      <c r="G92" s="175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179"/>
      <c r="AL92" s="99"/>
      <c r="AX92" s="57"/>
      <c r="AY92" s="57"/>
      <c r="AZ92" s="57"/>
      <c r="BA92" s="57"/>
      <c r="BB92" s="57"/>
      <c r="BC92" s="57"/>
    </row>
    <row r="93" spans="1:55" ht="15.75">
      <c r="A93" s="99"/>
      <c r="B93" s="99"/>
      <c r="C93" s="99"/>
      <c r="D93" s="99"/>
      <c r="E93" s="99"/>
      <c r="F93" s="99"/>
      <c r="G93" s="175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179"/>
      <c r="AL93" s="99"/>
      <c r="AX93" s="57"/>
      <c r="AY93" s="57"/>
      <c r="AZ93" s="57"/>
      <c r="BA93" s="57"/>
      <c r="BB93" s="57"/>
      <c r="BC93" s="57"/>
    </row>
    <row r="94" spans="1:55" ht="15.75">
      <c r="A94" s="99"/>
      <c r="B94" s="99"/>
      <c r="C94" s="99"/>
      <c r="D94" s="99"/>
      <c r="E94" s="99"/>
      <c r="F94" s="99"/>
      <c r="G94" s="175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179"/>
      <c r="AL94" s="99"/>
      <c r="AX94" s="57"/>
      <c r="AY94" s="57"/>
      <c r="AZ94" s="57"/>
      <c r="BA94" s="57"/>
      <c r="BB94" s="57"/>
      <c r="BC94" s="57"/>
    </row>
    <row r="95" spans="1:55" ht="15.75">
      <c r="A95" s="99"/>
      <c r="B95" s="99"/>
      <c r="C95" s="99"/>
      <c r="D95" s="99"/>
      <c r="E95" s="99"/>
      <c r="F95" s="99"/>
      <c r="G95" s="175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179"/>
      <c r="AL95" s="99"/>
      <c r="AX95" s="57"/>
      <c r="AY95" s="57"/>
      <c r="AZ95" s="57"/>
      <c r="BA95" s="57"/>
      <c r="BB95" s="57"/>
      <c r="BC95" s="57"/>
    </row>
    <row r="96" spans="1:55" ht="15.75">
      <c r="A96" s="99"/>
      <c r="B96" s="99"/>
      <c r="C96" s="99"/>
      <c r="D96" s="99"/>
      <c r="E96" s="99"/>
      <c r="F96" s="99"/>
      <c r="G96" s="175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179"/>
      <c r="AL96" s="99"/>
      <c r="AX96" s="57"/>
      <c r="AY96" s="57"/>
      <c r="AZ96" s="57"/>
      <c r="BA96" s="57"/>
      <c r="BB96" s="57"/>
      <c r="BC96" s="57"/>
    </row>
    <row r="97" spans="1:55" ht="15.75">
      <c r="A97" s="99"/>
      <c r="B97" s="99"/>
      <c r="C97" s="99"/>
      <c r="D97" s="99"/>
      <c r="E97" s="99"/>
      <c r="F97" s="99"/>
      <c r="G97" s="175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179"/>
      <c r="AL97" s="99"/>
      <c r="AX97" s="57"/>
      <c r="AY97" s="57"/>
      <c r="AZ97" s="57"/>
      <c r="BA97" s="57"/>
      <c r="BB97" s="57"/>
      <c r="BC97" s="57"/>
    </row>
    <row r="98" spans="1:55" ht="15.75">
      <c r="A98" s="99"/>
      <c r="B98" s="99"/>
      <c r="C98" s="99"/>
      <c r="D98" s="99"/>
      <c r="E98" s="99"/>
      <c r="F98" s="99"/>
      <c r="G98" s="175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179"/>
      <c r="AL98" s="99"/>
      <c r="AX98" s="57"/>
      <c r="AY98" s="57"/>
      <c r="AZ98" s="57"/>
      <c r="BA98" s="57"/>
      <c r="BB98" s="57"/>
      <c r="BC98" s="57"/>
    </row>
    <row r="99" spans="1:55" ht="15.75">
      <c r="A99" s="99"/>
      <c r="B99" s="99"/>
      <c r="C99" s="99"/>
      <c r="D99" s="99"/>
      <c r="E99" s="99"/>
      <c r="F99" s="99"/>
      <c r="G99" s="175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179"/>
      <c r="AL99" s="99"/>
      <c r="AX99" s="57"/>
      <c r="AY99" s="57"/>
      <c r="AZ99" s="57"/>
      <c r="BA99" s="57"/>
      <c r="BB99" s="57"/>
      <c r="BC99" s="57"/>
    </row>
    <row r="100" spans="1:55" ht="15.75">
      <c r="A100" s="99"/>
      <c r="B100" s="99"/>
      <c r="C100" s="99"/>
      <c r="D100" s="99"/>
      <c r="E100" s="99"/>
      <c r="F100" s="99"/>
      <c r="G100" s="175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179"/>
      <c r="AL100" s="99"/>
      <c r="AX100" s="57"/>
      <c r="AY100" s="57"/>
      <c r="AZ100" s="57"/>
      <c r="BA100" s="57"/>
      <c r="BB100" s="57"/>
      <c r="BC100" s="57"/>
    </row>
    <row r="101" spans="1:55" ht="15.75">
      <c r="A101" s="99"/>
      <c r="B101" s="99"/>
      <c r="C101" s="99"/>
      <c r="D101" s="99"/>
      <c r="E101" s="99"/>
      <c r="F101" s="99"/>
      <c r="G101" s="175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179"/>
      <c r="AL101" s="99"/>
      <c r="AX101" s="57"/>
      <c r="AY101" s="57"/>
      <c r="AZ101" s="57"/>
      <c r="BA101" s="57"/>
      <c r="BB101" s="57"/>
      <c r="BC101" s="57"/>
    </row>
    <row r="102" spans="1:55" ht="15.75">
      <c r="A102" s="99"/>
      <c r="B102" s="99"/>
      <c r="C102" s="99"/>
      <c r="D102" s="99"/>
      <c r="E102" s="99"/>
      <c r="F102" s="99"/>
      <c r="G102" s="175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179"/>
      <c r="AL102" s="99"/>
      <c r="AX102" s="57"/>
      <c r="AY102" s="57"/>
      <c r="AZ102" s="57"/>
      <c r="BA102" s="57"/>
      <c r="BB102" s="57"/>
      <c r="BC102" s="57"/>
    </row>
    <row r="103" spans="1:55" ht="15.75">
      <c r="A103" s="99"/>
      <c r="B103" s="99"/>
      <c r="C103" s="99"/>
      <c r="D103" s="99"/>
      <c r="E103" s="99"/>
      <c r="F103" s="99"/>
      <c r="G103" s="175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179"/>
      <c r="AL103" s="99"/>
      <c r="AX103" s="57"/>
      <c r="AY103" s="57"/>
      <c r="AZ103" s="57"/>
      <c r="BA103" s="57"/>
      <c r="BB103" s="57"/>
      <c r="BC103" s="57"/>
    </row>
    <row r="104" spans="1:55" ht="15.75">
      <c r="A104" s="99"/>
      <c r="B104" s="99"/>
      <c r="C104" s="99"/>
      <c r="D104" s="99"/>
      <c r="E104" s="99"/>
      <c r="F104" s="99"/>
      <c r="G104" s="175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179"/>
      <c r="AL104" s="99"/>
      <c r="AX104" s="57"/>
      <c r="AY104" s="57"/>
      <c r="AZ104" s="57"/>
      <c r="BA104" s="57"/>
      <c r="BB104" s="57"/>
      <c r="BC104" s="57"/>
    </row>
    <row r="105" spans="1:55" ht="15.75">
      <c r="A105" s="99"/>
      <c r="B105" s="99"/>
      <c r="C105" s="99"/>
      <c r="D105" s="99"/>
      <c r="E105" s="99"/>
      <c r="F105" s="99"/>
      <c r="G105" s="175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179"/>
      <c r="AL105" s="99"/>
      <c r="AX105" s="57"/>
      <c r="AY105" s="57"/>
      <c r="AZ105" s="57"/>
      <c r="BA105" s="57"/>
      <c r="BB105" s="57"/>
      <c r="BC105" s="57"/>
    </row>
    <row r="106" spans="1:55" ht="15.75">
      <c r="A106" s="99"/>
      <c r="B106" s="99"/>
      <c r="C106" s="99"/>
      <c r="D106" s="99"/>
      <c r="E106" s="99"/>
      <c r="F106" s="99"/>
      <c r="G106" s="175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179"/>
      <c r="AL106" s="99"/>
      <c r="AX106" s="57"/>
      <c r="AY106" s="57"/>
      <c r="AZ106" s="57"/>
      <c r="BA106" s="57"/>
      <c r="BB106" s="57"/>
      <c r="BC106" s="57"/>
    </row>
    <row r="107" spans="1:55" ht="15.75">
      <c r="A107" s="99"/>
      <c r="B107" s="99"/>
      <c r="C107" s="99"/>
      <c r="D107" s="99"/>
      <c r="E107" s="99"/>
      <c r="F107" s="99"/>
      <c r="G107" s="175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179"/>
      <c r="AL107" s="99"/>
      <c r="AX107" s="57"/>
      <c r="AY107" s="57"/>
      <c r="AZ107" s="57"/>
      <c r="BA107" s="57"/>
      <c r="BB107" s="57"/>
      <c r="BC107" s="57"/>
    </row>
    <row r="108" spans="1:55" ht="15.75">
      <c r="A108" s="99"/>
      <c r="B108" s="99"/>
      <c r="C108" s="99"/>
      <c r="D108" s="99"/>
      <c r="E108" s="99"/>
      <c r="F108" s="99"/>
      <c r="G108" s="175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179"/>
      <c r="AL108" s="99"/>
      <c r="AX108" s="57"/>
      <c r="AY108" s="57"/>
      <c r="AZ108" s="57"/>
      <c r="BA108" s="57"/>
      <c r="BB108" s="57"/>
      <c r="BC108" s="57"/>
    </row>
    <row r="109" spans="1:55" ht="15.75">
      <c r="A109" s="99"/>
      <c r="B109" s="99"/>
      <c r="C109" s="99"/>
      <c r="D109" s="99"/>
      <c r="E109" s="99"/>
      <c r="F109" s="99"/>
      <c r="G109" s="175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179"/>
      <c r="AL109" s="99"/>
      <c r="AX109" s="57"/>
      <c r="AY109" s="57"/>
      <c r="AZ109" s="57"/>
      <c r="BA109" s="57"/>
      <c r="BB109" s="57"/>
      <c r="BC109" s="57"/>
    </row>
    <row r="110" spans="1:55" ht="15.75">
      <c r="A110" s="99"/>
      <c r="B110" s="99"/>
      <c r="C110" s="99"/>
      <c r="D110" s="99"/>
      <c r="E110" s="99"/>
      <c r="F110" s="99"/>
      <c r="G110" s="175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179"/>
      <c r="AL110" s="99"/>
      <c r="AX110" s="57"/>
      <c r="AY110" s="57"/>
      <c r="AZ110" s="57"/>
      <c r="BA110" s="57"/>
      <c r="BB110" s="57"/>
      <c r="BC110" s="57"/>
    </row>
    <row r="111" spans="1:55" ht="15.75">
      <c r="A111" s="99"/>
      <c r="B111" s="99"/>
      <c r="C111" s="99"/>
      <c r="D111" s="99"/>
      <c r="E111" s="99"/>
      <c r="F111" s="99"/>
      <c r="G111" s="175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179"/>
      <c r="AL111" s="99"/>
      <c r="AX111" s="57"/>
      <c r="AY111" s="57"/>
      <c r="AZ111" s="57"/>
      <c r="BA111" s="57"/>
      <c r="BB111" s="57"/>
      <c r="BC111" s="57"/>
    </row>
    <row r="112" spans="1:55" ht="15.75">
      <c r="A112" s="99"/>
      <c r="B112" s="99"/>
      <c r="C112" s="99"/>
      <c r="D112" s="99"/>
      <c r="E112" s="99"/>
      <c r="F112" s="99"/>
      <c r="G112" s="175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179"/>
      <c r="AL112" s="99"/>
      <c r="AX112" s="57"/>
      <c r="AY112" s="57"/>
      <c r="AZ112" s="57"/>
      <c r="BA112" s="57"/>
      <c r="BB112" s="57"/>
      <c r="BC112" s="57"/>
    </row>
    <row r="113" spans="1:55" ht="15.75">
      <c r="A113" s="99"/>
      <c r="B113" s="99"/>
      <c r="C113" s="99"/>
      <c r="D113" s="99"/>
      <c r="E113" s="99"/>
      <c r="F113" s="99"/>
      <c r="G113" s="175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179"/>
      <c r="AL113" s="99"/>
      <c r="AX113" s="57"/>
      <c r="AY113" s="57"/>
      <c r="AZ113" s="57"/>
      <c r="BA113" s="57"/>
      <c r="BB113" s="57"/>
      <c r="BC113" s="57"/>
    </row>
    <row r="114" spans="1:55" ht="15.75">
      <c r="A114" s="99"/>
      <c r="B114" s="99"/>
      <c r="C114" s="99"/>
      <c r="D114" s="99"/>
      <c r="E114" s="99"/>
      <c r="F114" s="99"/>
      <c r="G114" s="175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179"/>
      <c r="AL114" s="99"/>
      <c r="AX114" s="57"/>
      <c r="AY114" s="57"/>
      <c r="AZ114" s="57"/>
      <c r="BA114" s="57"/>
      <c r="BB114" s="57"/>
      <c r="BC114" s="57"/>
    </row>
    <row r="115" spans="1:55" ht="15.75">
      <c r="A115" s="99"/>
      <c r="B115" s="99"/>
      <c r="C115" s="99"/>
      <c r="D115" s="99"/>
      <c r="E115" s="99"/>
      <c r="F115" s="99"/>
      <c r="G115" s="175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179"/>
      <c r="AL115" s="99"/>
      <c r="AX115" s="57"/>
      <c r="AY115" s="57"/>
      <c r="AZ115" s="57"/>
      <c r="BA115" s="57"/>
      <c r="BB115" s="57"/>
      <c r="BC115" s="57"/>
    </row>
    <row r="116" spans="1:55" ht="15.75">
      <c r="A116" s="99"/>
      <c r="B116" s="99"/>
      <c r="C116" s="99"/>
      <c r="D116" s="99"/>
      <c r="E116" s="99"/>
      <c r="F116" s="99"/>
      <c r="G116" s="175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179"/>
      <c r="AL116" s="99"/>
      <c r="AX116" s="57"/>
      <c r="AY116" s="57"/>
      <c r="AZ116" s="57"/>
      <c r="BA116" s="57"/>
      <c r="BB116" s="57"/>
      <c r="BC116" s="57"/>
    </row>
    <row r="117" spans="1:55" ht="15.75">
      <c r="A117" s="99"/>
      <c r="B117" s="99"/>
      <c r="C117" s="99"/>
      <c r="D117" s="99"/>
      <c r="E117" s="99"/>
      <c r="F117" s="99"/>
      <c r="G117" s="175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179"/>
      <c r="AL117" s="99"/>
      <c r="AX117" s="57"/>
      <c r="AY117" s="57"/>
      <c r="AZ117" s="57"/>
      <c r="BA117" s="57"/>
      <c r="BB117" s="57"/>
      <c r="BC117" s="57"/>
    </row>
    <row r="118" spans="1:55" ht="15.75">
      <c r="A118" s="99"/>
      <c r="B118" s="99"/>
      <c r="C118" s="99"/>
      <c r="D118" s="99"/>
      <c r="E118" s="99"/>
      <c r="F118" s="99"/>
      <c r="G118" s="175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179"/>
      <c r="AL118" s="99"/>
      <c r="AX118" s="57"/>
      <c r="AY118" s="57"/>
      <c r="AZ118" s="57"/>
      <c r="BA118" s="57"/>
      <c r="BB118" s="57"/>
      <c r="BC118" s="57"/>
    </row>
    <row r="119" spans="1:55" ht="15.75">
      <c r="A119" s="99"/>
      <c r="B119" s="99"/>
      <c r="C119" s="99"/>
      <c r="D119" s="99"/>
      <c r="E119" s="99"/>
      <c r="F119" s="99"/>
      <c r="G119" s="175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179"/>
      <c r="AL119" s="99"/>
      <c r="AX119" s="57"/>
      <c r="AY119" s="57"/>
      <c r="AZ119" s="57"/>
      <c r="BA119" s="57"/>
      <c r="BB119" s="57"/>
      <c r="BC119" s="57"/>
    </row>
    <row r="120" spans="1:55" ht="15.75">
      <c r="A120" s="99"/>
      <c r="B120" s="99"/>
      <c r="C120" s="99"/>
      <c r="D120" s="99"/>
      <c r="E120" s="99"/>
      <c r="F120" s="99"/>
      <c r="G120" s="175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179"/>
      <c r="AL120" s="99"/>
      <c r="AX120" s="57"/>
      <c r="AY120" s="57"/>
      <c r="AZ120" s="57"/>
      <c r="BA120" s="57"/>
      <c r="BB120" s="57"/>
      <c r="BC120" s="57"/>
    </row>
    <row r="121" spans="1:55" ht="15.75">
      <c r="A121" s="99"/>
      <c r="B121" s="99"/>
      <c r="C121" s="99"/>
      <c r="D121" s="99"/>
      <c r="E121" s="99"/>
      <c r="F121" s="99"/>
      <c r="G121" s="175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179"/>
      <c r="AL121" s="99"/>
      <c r="AX121" s="57"/>
      <c r="AY121" s="57"/>
      <c r="AZ121" s="57"/>
      <c r="BA121" s="57"/>
      <c r="BB121" s="57"/>
      <c r="BC121" s="57"/>
    </row>
    <row r="122" spans="1:55" ht="15.75">
      <c r="A122" s="99"/>
      <c r="B122" s="99"/>
      <c r="C122" s="99"/>
      <c r="D122" s="99"/>
      <c r="E122" s="99"/>
      <c r="F122" s="99"/>
      <c r="G122" s="175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179"/>
      <c r="AL122" s="99"/>
      <c r="AX122" s="57"/>
      <c r="AY122" s="57"/>
      <c r="AZ122" s="57"/>
      <c r="BA122" s="57"/>
      <c r="BB122" s="57"/>
      <c r="BC122" s="57"/>
    </row>
    <row r="123" spans="1:55" ht="15.75">
      <c r="A123" s="99"/>
      <c r="B123" s="99"/>
      <c r="C123" s="99"/>
      <c r="D123" s="99"/>
      <c r="E123" s="99"/>
      <c r="F123" s="99"/>
      <c r="G123" s="175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179"/>
      <c r="AL123" s="99"/>
      <c r="AX123" s="57"/>
      <c r="AY123" s="57"/>
      <c r="AZ123" s="57"/>
      <c r="BA123" s="57"/>
      <c r="BB123" s="57"/>
      <c r="BC123" s="57"/>
    </row>
    <row r="124" spans="1:55" ht="15.75">
      <c r="A124" s="99"/>
      <c r="B124" s="99"/>
      <c r="C124" s="99"/>
      <c r="D124" s="99"/>
      <c r="E124" s="99"/>
      <c r="F124" s="99"/>
      <c r="G124" s="175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179"/>
      <c r="AL124" s="99"/>
      <c r="AX124" s="57"/>
      <c r="AY124" s="57"/>
      <c r="AZ124" s="57"/>
      <c r="BA124" s="57"/>
      <c r="BB124" s="57"/>
      <c r="BC124" s="57"/>
    </row>
    <row r="125" spans="1:55" ht="15.75">
      <c r="A125" s="99"/>
      <c r="B125" s="99"/>
      <c r="C125" s="99"/>
      <c r="D125" s="99"/>
      <c r="E125" s="99"/>
      <c r="F125" s="99"/>
      <c r="G125" s="175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179"/>
      <c r="AL125" s="99"/>
      <c r="AX125" s="57"/>
      <c r="AY125" s="57"/>
      <c r="AZ125" s="57"/>
      <c r="BA125" s="57"/>
      <c r="BB125" s="57"/>
      <c r="BC125" s="57"/>
    </row>
    <row r="126" spans="1:55" ht="15.75">
      <c r="A126" s="99"/>
      <c r="B126" s="99"/>
      <c r="C126" s="99"/>
      <c r="D126" s="99"/>
      <c r="E126" s="99"/>
      <c r="F126" s="99"/>
      <c r="G126" s="175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179"/>
      <c r="AL126" s="99"/>
      <c r="AX126" s="57"/>
      <c r="AY126" s="57"/>
      <c r="AZ126" s="57"/>
      <c r="BA126" s="57"/>
      <c r="BB126" s="57"/>
      <c r="BC126" s="57"/>
    </row>
    <row r="127" spans="1:55" ht="15.75">
      <c r="A127" s="99"/>
      <c r="B127" s="99"/>
      <c r="C127" s="99"/>
      <c r="D127" s="99"/>
      <c r="E127" s="99"/>
      <c r="F127" s="99"/>
      <c r="G127" s="175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179"/>
      <c r="AL127" s="99"/>
      <c r="AX127" s="57"/>
      <c r="AY127" s="57"/>
      <c r="AZ127" s="57"/>
      <c r="BA127" s="57"/>
      <c r="BB127" s="57"/>
      <c r="BC127" s="57"/>
    </row>
    <row r="128" spans="1:55" ht="15.75">
      <c r="A128" s="99"/>
      <c r="B128" s="99"/>
      <c r="C128" s="99"/>
      <c r="D128" s="99"/>
      <c r="E128" s="99"/>
      <c r="F128" s="99"/>
      <c r="G128" s="175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179"/>
      <c r="AL128" s="99"/>
      <c r="AX128" s="57"/>
      <c r="AY128" s="57"/>
      <c r="AZ128" s="57"/>
      <c r="BA128" s="57"/>
      <c r="BB128" s="57"/>
      <c r="BC128" s="57"/>
    </row>
    <row r="129" spans="1:55" ht="15.75">
      <c r="A129" s="99"/>
      <c r="B129" s="99"/>
      <c r="C129" s="99"/>
      <c r="D129" s="99"/>
      <c r="E129" s="99"/>
      <c r="F129" s="99"/>
      <c r="G129" s="175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179"/>
      <c r="AL129" s="99"/>
      <c r="AX129" s="57"/>
      <c r="AY129" s="57"/>
      <c r="AZ129" s="57"/>
      <c r="BA129" s="57"/>
      <c r="BB129" s="57"/>
      <c r="BC129" s="57"/>
    </row>
    <row r="130" spans="1:55" ht="15.75">
      <c r="A130" s="99"/>
      <c r="B130" s="99"/>
      <c r="C130" s="99"/>
      <c r="D130" s="99"/>
      <c r="E130" s="99"/>
      <c r="F130" s="99"/>
      <c r="G130" s="175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179"/>
      <c r="AL130" s="99"/>
      <c r="AX130" s="57"/>
      <c r="AY130" s="57"/>
      <c r="AZ130" s="57"/>
      <c r="BA130" s="57"/>
      <c r="BB130" s="57"/>
      <c r="BC130" s="57"/>
    </row>
    <row r="131" spans="1:55" ht="15.75">
      <c r="A131" s="99"/>
      <c r="B131" s="99"/>
      <c r="C131" s="99"/>
      <c r="D131" s="99"/>
      <c r="E131" s="99"/>
      <c r="F131" s="99"/>
      <c r="G131" s="175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179"/>
      <c r="AL131" s="99"/>
      <c r="AX131" s="57"/>
      <c r="AY131" s="57"/>
      <c r="AZ131" s="57"/>
      <c r="BA131" s="57"/>
      <c r="BB131" s="57"/>
      <c r="BC131" s="57"/>
    </row>
    <row r="132" spans="1:55" ht="15.75">
      <c r="A132" s="99"/>
      <c r="B132" s="99"/>
      <c r="C132" s="99"/>
      <c r="D132" s="99"/>
      <c r="E132" s="99"/>
      <c r="F132" s="99"/>
      <c r="G132" s="175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179"/>
      <c r="AL132" s="99"/>
      <c r="AX132" s="57"/>
      <c r="AY132" s="57"/>
      <c r="AZ132" s="57"/>
      <c r="BA132" s="57"/>
      <c r="BB132" s="57"/>
      <c r="BC132" s="57"/>
    </row>
    <row r="133" spans="1:55" ht="15.75">
      <c r="A133" s="99"/>
      <c r="B133" s="99"/>
      <c r="C133" s="99"/>
      <c r="D133" s="99"/>
      <c r="E133" s="99"/>
      <c r="F133" s="99"/>
      <c r="G133" s="175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179"/>
      <c r="AL133" s="99"/>
      <c r="AX133" s="57"/>
      <c r="AY133" s="57"/>
      <c r="AZ133" s="57"/>
      <c r="BA133" s="57"/>
      <c r="BB133" s="57"/>
      <c r="BC133" s="57"/>
    </row>
    <row r="134" spans="1:55" ht="15.75">
      <c r="A134" s="99"/>
      <c r="B134" s="99"/>
      <c r="C134" s="99"/>
      <c r="D134" s="99"/>
      <c r="E134" s="99"/>
      <c r="F134" s="99"/>
      <c r="G134" s="175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179"/>
      <c r="AL134" s="99"/>
      <c r="AX134" s="57"/>
      <c r="AY134" s="57"/>
      <c r="AZ134" s="57"/>
      <c r="BA134" s="57"/>
      <c r="BB134" s="57"/>
      <c r="BC134" s="57"/>
    </row>
    <row r="135" spans="1:55" ht="15.75">
      <c r="A135" s="99"/>
      <c r="B135" s="99"/>
      <c r="C135" s="99"/>
      <c r="D135" s="99"/>
      <c r="E135" s="99"/>
      <c r="F135" s="99"/>
      <c r="G135" s="175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179"/>
      <c r="AL135" s="99"/>
      <c r="AX135" s="57"/>
      <c r="AY135" s="57"/>
      <c r="AZ135" s="57"/>
      <c r="BA135" s="57"/>
      <c r="BB135" s="57"/>
      <c r="BC135" s="57"/>
    </row>
    <row r="136" spans="1:55" ht="15.75">
      <c r="A136" s="99"/>
      <c r="B136" s="99"/>
      <c r="C136" s="99"/>
      <c r="D136" s="99"/>
      <c r="E136" s="99"/>
      <c r="F136" s="99"/>
      <c r="G136" s="175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179"/>
      <c r="AL136" s="99"/>
      <c r="AX136" s="57"/>
      <c r="AY136" s="57"/>
      <c r="AZ136" s="57"/>
      <c r="BA136" s="57"/>
      <c r="BB136" s="57"/>
      <c r="BC136" s="57"/>
    </row>
    <row r="137" spans="1:55" ht="15.75">
      <c r="A137" s="99"/>
      <c r="B137" s="99"/>
      <c r="C137" s="99"/>
      <c r="D137" s="99"/>
      <c r="E137" s="99"/>
      <c r="F137" s="99"/>
      <c r="G137" s="175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179"/>
      <c r="AL137" s="99"/>
      <c r="AX137" s="57"/>
      <c r="AY137" s="57"/>
      <c r="AZ137" s="57"/>
      <c r="BA137" s="57"/>
      <c r="BB137" s="57"/>
      <c r="BC137" s="57"/>
    </row>
    <row r="138" spans="1:55" ht="15.75">
      <c r="A138" s="99"/>
      <c r="B138" s="99"/>
      <c r="C138" s="99"/>
      <c r="D138" s="99"/>
      <c r="E138" s="99"/>
      <c r="F138" s="99"/>
      <c r="G138" s="175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179"/>
      <c r="AL138" s="99"/>
      <c r="AX138" s="57"/>
      <c r="AY138" s="57"/>
      <c r="AZ138" s="57"/>
      <c r="BA138" s="57"/>
      <c r="BB138" s="57"/>
      <c r="BC138" s="57"/>
    </row>
    <row r="139" spans="1:55" ht="15.75">
      <c r="A139" s="99"/>
      <c r="B139" s="99"/>
      <c r="C139" s="99"/>
      <c r="D139" s="99"/>
      <c r="E139" s="99"/>
      <c r="F139" s="99"/>
      <c r="G139" s="175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179"/>
      <c r="AL139" s="99"/>
      <c r="AX139" s="57"/>
      <c r="AY139" s="57"/>
      <c r="AZ139" s="57"/>
      <c r="BA139" s="57"/>
      <c r="BB139" s="57"/>
      <c r="BC139" s="57"/>
    </row>
    <row r="140" spans="1:55" ht="15.75">
      <c r="A140" s="99"/>
      <c r="B140" s="99"/>
      <c r="C140" s="99"/>
      <c r="D140" s="99"/>
      <c r="E140" s="99"/>
      <c r="F140" s="99"/>
      <c r="G140" s="175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179"/>
      <c r="AL140" s="99"/>
      <c r="AX140" s="57"/>
      <c r="AY140" s="57"/>
      <c r="AZ140" s="57"/>
      <c r="BA140" s="57"/>
      <c r="BB140" s="57"/>
      <c r="BC140" s="57"/>
    </row>
    <row r="141" spans="1:55" ht="15.75">
      <c r="A141" s="99"/>
      <c r="B141" s="99"/>
      <c r="C141" s="99"/>
      <c r="D141" s="99"/>
      <c r="E141" s="99"/>
      <c r="F141" s="99"/>
      <c r="G141" s="175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179"/>
      <c r="AL141" s="99"/>
      <c r="AX141" s="57"/>
      <c r="AY141" s="57"/>
      <c r="AZ141" s="57"/>
      <c r="BA141" s="57"/>
      <c r="BB141" s="57"/>
      <c r="BC141" s="57"/>
    </row>
    <row r="142" spans="1:55" ht="15.75">
      <c r="A142" s="99"/>
      <c r="B142" s="99"/>
      <c r="C142" s="99"/>
      <c r="D142" s="99"/>
      <c r="E142" s="99"/>
      <c r="F142" s="99"/>
      <c r="G142" s="175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179"/>
      <c r="AL142" s="99"/>
      <c r="AX142" s="57"/>
      <c r="AY142" s="57"/>
      <c r="AZ142" s="57"/>
      <c r="BA142" s="57"/>
      <c r="BB142" s="57"/>
      <c r="BC142" s="57"/>
    </row>
    <row r="143" spans="1:55" ht="15.75">
      <c r="A143" s="99"/>
      <c r="B143" s="99"/>
      <c r="C143" s="99"/>
      <c r="D143" s="99"/>
      <c r="E143" s="99"/>
      <c r="F143" s="99"/>
      <c r="G143" s="175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179"/>
      <c r="AL143" s="99"/>
      <c r="AX143" s="57"/>
      <c r="AY143" s="57"/>
      <c r="AZ143" s="57"/>
      <c r="BA143" s="57"/>
      <c r="BB143" s="57"/>
      <c r="BC143" s="57"/>
    </row>
    <row r="144" spans="1:55" ht="15.75">
      <c r="A144" s="99"/>
      <c r="B144" s="99"/>
      <c r="C144" s="99"/>
      <c r="D144" s="99"/>
      <c r="E144" s="99"/>
      <c r="F144" s="99"/>
      <c r="G144" s="175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179"/>
      <c r="AL144" s="99"/>
      <c r="AX144" s="57"/>
      <c r="AY144" s="57"/>
      <c r="AZ144" s="57"/>
      <c r="BA144" s="57"/>
      <c r="BB144" s="57"/>
      <c r="BC144" s="57"/>
    </row>
    <row r="145" spans="1:55" ht="15.75">
      <c r="A145" s="99"/>
      <c r="B145" s="99"/>
      <c r="C145" s="99"/>
      <c r="D145" s="99"/>
      <c r="E145" s="99"/>
      <c r="F145" s="99"/>
      <c r="G145" s="175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179"/>
      <c r="AL145" s="99"/>
      <c r="AX145" s="57"/>
      <c r="AY145" s="57"/>
      <c r="AZ145" s="57"/>
      <c r="BA145" s="57"/>
      <c r="BB145" s="57"/>
      <c r="BC145" s="57"/>
    </row>
    <row r="146" spans="1:55" ht="15.75">
      <c r="A146" s="99"/>
      <c r="B146" s="99"/>
      <c r="C146" s="99"/>
      <c r="D146" s="99"/>
      <c r="E146" s="99"/>
      <c r="F146" s="99"/>
      <c r="G146" s="175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179"/>
      <c r="AL146" s="99"/>
      <c r="AX146" s="57"/>
      <c r="AY146" s="57"/>
      <c r="AZ146" s="57"/>
      <c r="BA146" s="57"/>
      <c r="BB146" s="57"/>
      <c r="BC146" s="57"/>
    </row>
    <row r="147" spans="1:55" ht="15.75">
      <c r="A147" s="99"/>
      <c r="B147" s="99"/>
      <c r="C147" s="99"/>
      <c r="D147" s="99"/>
      <c r="E147" s="99"/>
      <c r="F147" s="99"/>
      <c r="G147" s="175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179"/>
      <c r="AL147" s="99"/>
      <c r="AX147" s="57"/>
      <c r="AY147" s="57"/>
      <c r="AZ147" s="57"/>
      <c r="BA147" s="57"/>
      <c r="BB147" s="57"/>
      <c r="BC147" s="57"/>
    </row>
    <row r="148" spans="1:55" ht="15.75">
      <c r="A148" s="99"/>
      <c r="B148" s="99"/>
      <c r="C148" s="99"/>
      <c r="D148" s="99"/>
      <c r="E148" s="99"/>
      <c r="F148" s="99"/>
      <c r="G148" s="175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179"/>
      <c r="AL148" s="99"/>
      <c r="AX148" s="57"/>
      <c r="AY148" s="57"/>
      <c r="AZ148" s="57"/>
      <c r="BA148" s="57"/>
      <c r="BB148" s="57"/>
      <c r="BC148" s="57"/>
    </row>
    <row r="149" spans="1:55" ht="15.75">
      <c r="A149" s="99"/>
      <c r="B149" s="99"/>
      <c r="C149" s="99"/>
      <c r="D149" s="99"/>
      <c r="E149" s="99"/>
      <c r="F149" s="99"/>
      <c r="G149" s="175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179"/>
      <c r="AL149" s="99"/>
      <c r="AX149" s="57"/>
      <c r="AY149" s="57"/>
      <c r="AZ149" s="57"/>
      <c r="BA149" s="57"/>
      <c r="BB149" s="57"/>
      <c r="BC149" s="57"/>
    </row>
    <row r="150" spans="1:55" ht="15.75">
      <c r="A150" s="99"/>
      <c r="B150" s="99"/>
      <c r="C150" s="99"/>
      <c r="D150" s="99"/>
      <c r="E150" s="99"/>
      <c r="F150" s="99"/>
      <c r="G150" s="175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179"/>
      <c r="AL150" s="99"/>
      <c r="AX150" s="57"/>
      <c r="AY150" s="57"/>
      <c r="AZ150" s="57"/>
      <c r="BA150" s="57"/>
      <c r="BB150" s="57"/>
      <c r="BC150" s="57"/>
    </row>
    <row r="151" spans="1:55" ht="15.75">
      <c r="A151" s="99"/>
      <c r="B151" s="99"/>
      <c r="C151" s="99"/>
      <c r="D151" s="99"/>
      <c r="E151" s="99"/>
      <c r="F151" s="99"/>
      <c r="G151" s="175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179"/>
      <c r="AL151" s="99"/>
      <c r="AX151" s="57"/>
      <c r="AY151" s="57"/>
      <c r="AZ151" s="57"/>
      <c r="BA151" s="57"/>
      <c r="BB151" s="57"/>
      <c r="BC151" s="57"/>
    </row>
    <row r="152" spans="1:55" ht="15.75">
      <c r="A152" s="99"/>
      <c r="B152" s="99"/>
      <c r="C152" s="99"/>
      <c r="D152" s="99"/>
      <c r="E152" s="99"/>
      <c r="F152" s="99"/>
      <c r="G152" s="175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179"/>
      <c r="AL152" s="99"/>
      <c r="AX152" s="57"/>
      <c r="AY152" s="57"/>
      <c r="AZ152" s="57"/>
      <c r="BA152" s="57"/>
      <c r="BB152" s="57"/>
      <c r="BC152" s="57"/>
    </row>
    <row r="153" spans="1:55" ht="15.75">
      <c r="A153" s="99"/>
      <c r="B153" s="99"/>
      <c r="C153" s="99"/>
      <c r="D153" s="99"/>
      <c r="E153" s="99"/>
      <c r="F153" s="99"/>
      <c r="G153" s="175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179"/>
      <c r="AL153" s="99"/>
      <c r="AX153" s="57"/>
      <c r="AY153" s="57"/>
      <c r="AZ153" s="57"/>
      <c r="BA153" s="57"/>
      <c r="BB153" s="57"/>
      <c r="BC153" s="57"/>
    </row>
    <row r="154" spans="1:55" ht="15.75">
      <c r="A154" s="99"/>
      <c r="B154" s="99"/>
      <c r="C154" s="99"/>
      <c r="D154" s="99"/>
      <c r="E154" s="99"/>
      <c r="F154" s="99"/>
      <c r="G154" s="175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179"/>
      <c r="AL154" s="99"/>
      <c r="AX154" s="57"/>
      <c r="AY154" s="57"/>
      <c r="AZ154" s="57"/>
      <c r="BA154" s="57"/>
      <c r="BB154" s="57"/>
      <c r="BC154" s="57"/>
    </row>
    <row r="155" spans="1:55" ht="15.75">
      <c r="A155" s="99"/>
      <c r="B155" s="99"/>
      <c r="C155" s="99"/>
      <c r="D155" s="99"/>
      <c r="E155" s="99"/>
      <c r="F155" s="99"/>
      <c r="G155" s="175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179"/>
      <c r="AL155" s="99"/>
      <c r="AX155" s="57"/>
      <c r="AY155" s="57"/>
      <c r="AZ155" s="57"/>
      <c r="BA155" s="57"/>
      <c r="BB155" s="57"/>
      <c r="BC155" s="57"/>
    </row>
    <row r="156" spans="1:55" ht="15.75">
      <c r="A156" s="99"/>
      <c r="B156" s="99"/>
      <c r="C156" s="99"/>
      <c r="D156" s="99"/>
      <c r="E156" s="99"/>
      <c r="F156" s="99"/>
      <c r="G156" s="175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179"/>
      <c r="AL156" s="99"/>
      <c r="AX156" s="57"/>
      <c r="AY156" s="57"/>
      <c r="AZ156" s="57"/>
      <c r="BA156" s="57"/>
      <c r="BB156" s="57"/>
      <c r="BC156" s="57"/>
    </row>
    <row r="157" spans="1:55" ht="15.75">
      <c r="A157" s="99"/>
      <c r="B157" s="99"/>
      <c r="C157" s="99"/>
      <c r="D157" s="99"/>
      <c r="E157" s="99"/>
      <c r="F157" s="99"/>
      <c r="G157" s="175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179"/>
      <c r="AL157" s="99"/>
      <c r="AX157" s="57"/>
      <c r="AY157" s="57"/>
      <c r="AZ157" s="57"/>
      <c r="BA157" s="57"/>
      <c r="BB157" s="57"/>
      <c r="BC157" s="57"/>
    </row>
    <row r="158" spans="1:55" ht="15.75">
      <c r="A158" s="99"/>
      <c r="B158" s="99"/>
      <c r="C158" s="99"/>
      <c r="D158" s="99"/>
      <c r="E158" s="99"/>
      <c r="F158" s="99"/>
      <c r="G158" s="175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179"/>
      <c r="AL158" s="99"/>
      <c r="AX158" s="57"/>
      <c r="AY158" s="57"/>
      <c r="AZ158" s="57"/>
      <c r="BA158" s="57"/>
      <c r="BB158" s="57"/>
      <c r="BC158" s="57"/>
    </row>
    <row r="159" spans="1:55" ht="15.75">
      <c r="A159" s="99"/>
      <c r="B159" s="99"/>
      <c r="C159" s="99"/>
      <c r="D159" s="99"/>
      <c r="E159" s="99"/>
      <c r="F159" s="99"/>
      <c r="G159" s="175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179"/>
      <c r="AL159" s="99"/>
      <c r="AX159" s="57"/>
      <c r="AY159" s="57"/>
      <c r="AZ159" s="57"/>
      <c r="BA159" s="57"/>
      <c r="BB159" s="57"/>
      <c r="BC159" s="57"/>
    </row>
    <row r="160" spans="1:55" ht="15.75">
      <c r="A160" s="99"/>
      <c r="B160" s="99"/>
      <c r="C160" s="99"/>
      <c r="D160" s="99"/>
      <c r="E160" s="99"/>
      <c r="F160" s="99"/>
      <c r="G160" s="175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179"/>
      <c r="AL160" s="99"/>
      <c r="AX160" s="57"/>
      <c r="AY160" s="57"/>
      <c r="AZ160" s="57"/>
      <c r="BA160" s="57"/>
      <c r="BB160" s="57"/>
      <c r="BC160" s="57"/>
    </row>
    <row r="161" spans="1:55" ht="15.75">
      <c r="A161" s="99"/>
      <c r="B161" s="99"/>
      <c r="C161" s="99"/>
      <c r="D161" s="99"/>
      <c r="E161" s="99"/>
      <c r="F161" s="99"/>
      <c r="G161" s="175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179"/>
      <c r="AL161" s="99"/>
      <c r="AX161" s="57"/>
      <c r="AY161" s="57"/>
      <c r="AZ161" s="57"/>
      <c r="BA161" s="57"/>
      <c r="BB161" s="57"/>
      <c r="BC161" s="57"/>
    </row>
    <row r="162" spans="1:55" ht="15.75">
      <c r="A162" s="99"/>
      <c r="B162" s="99"/>
      <c r="C162" s="99"/>
      <c r="D162" s="99"/>
      <c r="E162" s="99"/>
      <c r="F162" s="99"/>
      <c r="G162" s="175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179"/>
      <c r="AL162" s="99"/>
      <c r="AX162" s="57"/>
      <c r="AY162" s="57"/>
      <c r="AZ162" s="57"/>
      <c r="BA162" s="57"/>
      <c r="BB162" s="57"/>
      <c r="BC162" s="57"/>
    </row>
    <row r="163" spans="1:55" ht="15.75">
      <c r="A163" s="99"/>
      <c r="B163" s="99"/>
      <c r="C163" s="99"/>
      <c r="D163" s="99"/>
      <c r="E163" s="99"/>
      <c r="F163" s="99"/>
      <c r="G163" s="175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179"/>
      <c r="AL163" s="99"/>
      <c r="AX163" s="57"/>
      <c r="AY163" s="57"/>
      <c r="AZ163" s="57"/>
      <c r="BA163" s="57"/>
      <c r="BB163" s="57"/>
      <c r="BC163" s="57"/>
    </row>
    <row r="164" spans="1:55" ht="15.75">
      <c r="A164" s="99"/>
      <c r="B164" s="99"/>
      <c r="C164" s="99"/>
      <c r="D164" s="99"/>
      <c r="E164" s="99"/>
      <c r="F164" s="99"/>
      <c r="G164" s="175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179"/>
      <c r="AL164" s="99"/>
      <c r="AX164" s="57"/>
      <c r="AY164" s="57"/>
      <c r="AZ164" s="57"/>
      <c r="BA164" s="57"/>
      <c r="BB164" s="57"/>
      <c r="BC164" s="57"/>
    </row>
    <row r="165" spans="1:55" ht="15.75">
      <c r="A165" s="99"/>
      <c r="B165" s="99"/>
      <c r="C165" s="99"/>
      <c r="D165" s="99"/>
      <c r="E165" s="99"/>
      <c r="F165" s="99"/>
      <c r="G165" s="175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179"/>
      <c r="AL165" s="99"/>
      <c r="AX165" s="57"/>
      <c r="AY165" s="57"/>
      <c r="AZ165" s="57"/>
      <c r="BA165" s="57"/>
      <c r="BB165" s="57"/>
      <c r="BC165" s="57"/>
    </row>
    <row r="166" spans="1:55" ht="15.75">
      <c r="A166" s="99"/>
      <c r="B166" s="99"/>
      <c r="C166" s="99"/>
      <c r="D166" s="99"/>
      <c r="E166" s="99"/>
      <c r="F166" s="99"/>
      <c r="G166" s="175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179"/>
      <c r="AL166" s="99"/>
      <c r="AX166" s="57"/>
      <c r="AY166" s="57"/>
      <c r="AZ166" s="57"/>
      <c r="BA166" s="57"/>
      <c r="BB166" s="57"/>
      <c r="BC166" s="57"/>
    </row>
    <row r="167" spans="1:55" ht="15.75">
      <c r="A167" s="99"/>
      <c r="B167" s="99"/>
      <c r="C167" s="99"/>
      <c r="D167" s="99"/>
      <c r="E167" s="99"/>
      <c r="F167" s="99"/>
      <c r="G167" s="175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179"/>
      <c r="AL167" s="99"/>
      <c r="AX167" s="57"/>
      <c r="AY167" s="57"/>
      <c r="AZ167" s="57"/>
      <c r="BA167" s="57"/>
      <c r="BB167" s="57"/>
      <c r="BC167" s="57"/>
    </row>
    <row r="168" spans="1:55" ht="15.75">
      <c r="A168" s="99"/>
      <c r="B168" s="99"/>
      <c r="C168" s="99"/>
      <c r="D168" s="99"/>
      <c r="E168" s="99"/>
      <c r="F168" s="99"/>
      <c r="G168" s="175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179"/>
      <c r="AL168" s="99"/>
      <c r="AX168" s="57"/>
      <c r="AY168" s="57"/>
      <c r="AZ168" s="57"/>
      <c r="BA168" s="57"/>
      <c r="BB168" s="57"/>
      <c r="BC168" s="57"/>
    </row>
    <row r="169" spans="1:55" ht="15.75">
      <c r="A169" s="99"/>
      <c r="B169" s="99"/>
      <c r="C169" s="99"/>
      <c r="D169" s="99"/>
      <c r="E169" s="99"/>
      <c r="F169" s="99"/>
      <c r="G169" s="175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179"/>
      <c r="AL169" s="99"/>
      <c r="AX169" s="57"/>
      <c r="AY169" s="57"/>
      <c r="AZ169" s="57"/>
      <c r="BA169" s="57"/>
      <c r="BB169" s="57"/>
      <c r="BC169" s="57"/>
    </row>
    <row r="170" spans="1:55" ht="15.75">
      <c r="A170" s="99"/>
      <c r="B170" s="99"/>
      <c r="C170" s="99"/>
      <c r="D170" s="99"/>
      <c r="E170" s="99"/>
      <c r="F170" s="99"/>
      <c r="G170" s="175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179"/>
      <c r="AL170" s="99"/>
      <c r="AX170" s="57"/>
      <c r="AY170" s="57"/>
      <c r="AZ170" s="57"/>
      <c r="BA170" s="57"/>
      <c r="BB170" s="57"/>
      <c r="BC170" s="57"/>
    </row>
    <row r="171" spans="1:55" ht="15.75">
      <c r="A171" s="99"/>
      <c r="B171" s="99"/>
      <c r="C171" s="99"/>
      <c r="D171" s="99"/>
      <c r="E171" s="99"/>
      <c r="F171" s="99"/>
      <c r="G171" s="175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179"/>
      <c r="AL171" s="99"/>
      <c r="AX171" s="57"/>
      <c r="AY171" s="57"/>
      <c r="AZ171" s="57"/>
      <c r="BA171" s="57"/>
      <c r="BB171" s="57"/>
      <c r="BC171" s="57"/>
    </row>
    <row r="172" spans="1:55" ht="15.75">
      <c r="A172" s="99"/>
      <c r="B172" s="99"/>
      <c r="C172" s="99"/>
      <c r="D172" s="99"/>
      <c r="E172" s="99"/>
      <c r="F172" s="99"/>
      <c r="G172" s="175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179"/>
      <c r="AL172" s="99"/>
      <c r="AX172" s="57"/>
      <c r="AY172" s="57"/>
      <c r="AZ172" s="57"/>
      <c r="BA172" s="57"/>
      <c r="BB172" s="57"/>
      <c r="BC172" s="57"/>
    </row>
    <row r="173" spans="1:55" ht="15.75">
      <c r="A173" s="99"/>
      <c r="B173" s="99"/>
      <c r="C173" s="99"/>
      <c r="D173" s="99"/>
      <c r="E173" s="99"/>
      <c r="F173" s="99"/>
      <c r="G173" s="175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179"/>
      <c r="AL173" s="99"/>
      <c r="AX173" s="57"/>
      <c r="AY173" s="57"/>
      <c r="AZ173" s="57"/>
      <c r="BA173" s="57"/>
      <c r="BB173" s="57"/>
      <c r="BC173" s="57"/>
    </row>
    <row r="174" spans="1:55" ht="15.75">
      <c r="A174" s="99"/>
      <c r="B174" s="99"/>
      <c r="C174" s="99"/>
      <c r="D174" s="99"/>
      <c r="E174" s="99"/>
      <c r="F174" s="99"/>
      <c r="G174" s="175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179"/>
      <c r="AL174" s="99"/>
      <c r="AX174" s="57"/>
      <c r="AY174" s="57"/>
      <c r="AZ174" s="57"/>
      <c r="BA174" s="57"/>
      <c r="BB174" s="57"/>
      <c r="BC174" s="57"/>
    </row>
    <row r="175" spans="1:55" ht="15.75">
      <c r="A175" s="99"/>
      <c r="B175" s="99"/>
      <c r="C175" s="99"/>
      <c r="D175" s="99"/>
      <c r="E175" s="99"/>
      <c r="F175" s="99"/>
      <c r="G175" s="175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179"/>
      <c r="AL175" s="99"/>
      <c r="AX175" s="57"/>
      <c r="AY175" s="57"/>
      <c r="AZ175" s="57"/>
      <c r="BA175" s="57"/>
      <c r="BB175" s="57"/>
      <c r="BC175" s="57"/>
    </row>
    <row r="176" spans="1:55" ht="15.75">
      <c r="A176" s="99"/>
      <c r="B176" s="99"/>
      <c r="C176" s="99"/>
      <c r="D176" s="99"/>
      <c r="E176" s="99"/>
      <c r="F176" s="99"/>
      <c r="G176" s="175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179"/>
      <c r="AL176" s="99"/>
      <c r="AX176" s="57"/>
      <c r="AY176" s="57"/>
      <c r="AZ176" s="57"/>
      <c r="BA176" s="57"/>
      <c r="BB176" s="57"/>
      <c r="BC176" s="57"/>
    </row>
    <row r="177" spans="1:55" ht="15.75">
      <c r="A177" s="99"/>
      <c r="B177" s="99"/>
      <c r="C177" s="99"/>
      <c r="D177" s="99"/>
      <c r="E177" s="99"/>
      <c r="F177" s="99"/>
      <c r="G177" s="175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179"/>
      <c r="AL177" s="99"/>
      <c r="AX177" s="57"/>
      <c r="AY177" s="57"/>
      <c r="AZ177" s="57"/>
      <c r="BA177" s="57"/>
      <c r="BB177" s="57"/>
      <c r="BC177" s="57"/>
    </row>
    <row r="178" spans="1:55" ht="15.75">
      <c r="A178" s="99"/>
      <c r="B178" s="99"/>
      <c r="C178" s="99"/>
      <c r="D178" s="99"/>
      <c r="E178" s="99"/>
      <c r="F178" s="99"/>
      <c r="G178" s="175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179"/>
      <c r="AL178" s="99"/>
      <c r="AX178" s="57"/>
      <c r="AY178" s="57"/>
      <c r="AZ178" s="57"/>
      <c r="BA178" s="57"/>
      <c r="BB178" s="57"/>
      <c r="BC178" s="57"/>
    </row>
    <row r="179" spans="1:55" ht="15.75">
      <c r="A179" s="99"/>
      <c r="B179" s="99"/>
      <c r="C179" s="99"/>
      <c r="D179" s="99"/>
      <c r="E179" s="99"/>
      <c r="F179" s="99"/>
      <c r="G179" s="175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179"/>
      <c r="AL179" s="99"/>
      <c r="AX179" s="57"/>
      <c r="AY179" s="57"/>
      <c r="AZ179" s="57"/>
      <c r="BA179" s="57"/>
      <c r="BB179" s="57"/>
      <c r="BC179" s="57"/>
    </row>
    <row r="180" spans="1:55" ht="15.75">
      <c r="A180" s="99"/>
      <c r="B180" s="99"/>
      <c r="C180" s="99"/>
      <c r="D180" s="99"/>
      <c r="E180" s="99"/>
      <c r="F180" s="99"/>
      <c r="G180" s="175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179"/>
      <c r="AL180" s="99"/>
      <c r="AX180" s="57"/>
      <c r="AY180" s="57"/>
      <c r="AZ180" s="57"/>
      <c r="BA180" s="57"/>
      <c r="BB180" s="57"/>
      <c r="BC180" s="57"/>
    </row>
    <row r="181" spans="1:55" ht="15.75">
      <c r="A181" s="99"/>
      <c r="B181" s="99"/>
      <c r="C181" s="99"/>
      <c r="D181" s="99"/>
      <c r="E181" s="99"/>
      <c r="F181" s="99"/>
      <c r="G181" s="175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179"/>
      <c r="AL181" s="99"/>
      <c r="AX181" s="57"/>
      <c r="AY181" s="57"/>
      <c r="AZ181" s="57"/>
      <c r="BA181" s="57"/>
      <c r="BB181" s="57"/>
      <c r="BC181" s="57"/>
    </row>
    <row r="182" spans="1:55" ht="15.75">
      <c r="A182" s="99"/>
      <c r="B182" s="99"/>
      <c r="C182" s="99"/>
      <c r="D182" s="99"/>
      <c r="E182" s="99"/>
      <c r="F182" s="99"/>
      <c r="G182" s="175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179"/>
      <c r="AL182" s="99"/>
      <c r="AX182" s="57"/>
      <c r="AY182" s="57"/>
      <c r="AZ182" s="57"/>
      <c r="BA182" s="57"/>
      <c r="BB182" s="57"/>
      <c r="BC182" s="57"/>
    </row>
    <row r="183" spans="1:55" ht="15.75">
      <c r="A183" s="99"/>
      <c r="B183" s="99"/>
      <c r="C183" s="99"/>
      <c r="D183" s="99"/>
      <c r="E183" s="99"/>
      <c r="F183" s="99"/>
      <c r="G183" s="175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179"/>
      <c r="AL183" s="99"/>
      <c r="AX183" s="57"/>
      <c r="AY183" s="57"/>
      <c r="AZ183" s="57"/>
      <c r="BA183" s="57"/>
      <c r="BB183" s="57"/>
      <c r="BC183" s="57"/>
    </row>
    <row r="184" spans="1:55" ht="15.75">
      <c r="A184" s="99"/>
      <c r="B184" s="99"/>
      <c r="C184" s="99"/>
      <c r="D184" s="99"/>
      <c r="E184" s="99"/>
      <c r="F184" s="99"/>
      <c r="G184" s="175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179"/>
      <c r="AL184" s="99"/>
      <c r="AX184" s="57"/>
      <c r="AY184" s="57"/>
      <c r="AZ184" s="57"/>
      <c r="BA184" s="57"/>
      <c r="BB184" s="57"/>
      <c r="BC184" s="57"/>
    </row>
    <row r="185" spans="1:55" ht="15.75">
      <c r="A185" s="99"/>
      <c r="B185" s="99"/>
      <c r="C185" s="99"/>
      <c r="D185" s="99"/>
      <c r="E185" s="99"/>
      <c r="F185" s="99"/>
      <c r="G185" s="175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179"/>
      <c r="AL185" s="99"/>
      <c r="AX185" s="57"/>
      <c r="AY185" s="57"/>
      <c r="AZ185" s="57"/>
      <c r="BA185" s="57"/>
      <c r="BB185" s="57"/>
      <c r="BC185" s="57"/>
    </row>
    <row r="186" spans="1:55" ht="15.75">
      <c r="A186" s="99"/>
      <c r="B186" s="99"/>
      <c r="C186" s="99"/>
      <c r="D186" s="99"/>
      <c r="E186" s="99"/>
      <c r="F186" s="99"/>
      <c r="G186" s="175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179"/>
      <c r="AL186" s="99"/>
      <c r="AX186" s="57"/>
      <c r="AY186" s="57"/>
      <c r="AZ186" s="57"/>
      <c r="BA186" s="57"/>
      <c r="BB186" s="57"/>
      <c r="BC186" s="57"/>
    </row>
    <row r="187" spans="1:55" ht="15.75">
      <c r="A187" s="99"/>
      <c r="B187" s="99"/>
      <c r="C187" s="99"/>
      <c r="D187" s="99"/>
      <c r="E187" s="99"/>
      <c r="F187" s="99"/>
      <c r="G187" s="175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179"/>
      <c r="AL187" s="99"/>
      <c r="AX187" s="57"/>
      <c r="AY187" s="57"/>
      <c r="AZ187" s="57"/>
      <c r="BA187" s="57"/>
      <c r="BB187" s="57"/>
      <c r="BC187" s="57"/>
    </row>
    <row r="188" spans="1:55" ht="15.75">
      <c r="A188" s="99"/>
      <c r="B188" s="99"/>
      <c r="C188" s="99"/>
      <c r="D188" s="99"/>
      <c r="E188" s="99"/>
      <c r="F188" s="99"/>
      <c r="G188" s="175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179"/>
      <c r="AL188" s="99"/>
      <c r="AX188" s="57"/>
      <c r="AY188" s="57"/>
      <c r="AZ188" s="57"/>
      <c r="BA188" s="57"/>
      <c r="BB188" s="57"/>
      <c r="BC188" s="57"/>
    </row>
    <row r="189" spans="1:55" ht="15.75">
      <c r="A189" s="99"/>
      <c r="B189" s="99"/>
      <c r="C189" s="99"/>
      <c r="D189" s="99"/>
      <c r="E189" s="99"/>
      <c r="F189" s="99"/>
      <c r="G189" s="175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179"/>
      <c r="AL189" s="99"/>
      <c r="AX189" s="57"/>
      <c r="AY189" s="57"/>
      <c r="AZ189" s="57"/>
      <c r="BA189" s="57"/>
      <c r="BB189" s="57"/>
      <c r="BC189" s="57"/>
    </row>
    <row r="190" spans="1:55" ht="15.75">
      <c r="A190" s="99"/>
      <c r="B190" s="99"/>
      <c r="C190" s="99"/>
      <c r="D190" s="99"/>
      <c r="E190" s="99"/>
      <c r="F190" s="99"/>
      <c r="G190" s="175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179"/>
      <c r="AL190" s="99"/>
      <c r="AX190" s="57"/>
      <c r="AY190" s="57"/>
      <c r="AZ190" s="57"/>
      <c r="BA190" s="57"/>
      <c r="BB190" s="57"/>
      <c r="BC190" s="57"/>
    </row>
    <row r="191" spans="1:55" ht="15.75">
      <c r="A191" s="99"/>
      <c r="B191" s="99"/>
      <c r="C191" s="99"/>
      <c r="D191" s="99"/>
      <c r="E191" s="99"/>
      <c r="F191" s="99"/>
      <c r="G191" s="175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179"/>
      <c r="AL191" s="99"/>
      <c r="AX191" s="57"/>
      <c r="AY191" s="57"/>
      <c r="AZ191" s="57"/>
      <c r="BA191" s="57"/>
      <c r="BB191" s="57"/>
      <c r="BC191" s="57"/>
    </row>
    <row r="192" spans="1:55" ht="15.75">
      <c r="A192" s="99"/>
      <c r="B192" s="99"/>
      <c r="C192" s="99"/>
      <c r="D192" s="99"/>
      <c r="E192" s="99"/>
      <c r="F192" s="99"/>
      <c r="G192" s="175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179"/>
      <c r="AL192" s="99"/>
      <c r="AX192" s="57"/>
      <c r="AY192" s="57"/>
      <c r="AZ192" s="57"/>
      <c r="BA192" s="57"/>
      <c r="BB192" s="57"/>
      <c r="BC192" s="57"/>
    </row>
    <row r="193" spans="1:55" ht="15.75">
      <c r="A193" s="99"/>
      <c r="B193" s="99"/>
      <c r="C193" s="99"/>
      <c r="D193" s="99"/>
      <c r="E193" s="99"/>
      <c r="F193" s="99"/>
      <c r="G193" s="175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179"/>
      <c r="AL193" s="99"/>
      <c r="AX193" s="57"/>
      <c r="AY193" s="57"/>
      <c r="AZ193" s="57"/>
      <c r="BA193" s="57"/>
      <c r="BB193" s="57"/>
      <c r="BC193" s="57"/>
    </row>
    <row r="194" spans="1:55" ht="15.75">
      <c r="A194" s="99"/>
      <c r="B194" s="99"/>
      <c r="C194" s="99"/>
      <c r="D194" s="99"/>
      <c r="E194" s="99"/>
      <c r="F194" s="99"/>
      <c r="G194" s="175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179"/>
      <c r="AL194" s="99"/>
      <c r="AX194" s="57"/>
      <c r="AY194" s="57"/>
      <c r="AZ194" s="57"/>
      <c r="BA194" s="57"/>
      <c r="BB194" s="57"/>
      <c r="BC194" s="57"/>
    </row>
    <row r="195" spans="1:55" ht="15.75">
      <c r="A195" s="99"/>
      <c r="B195" s="99"/>
      <c r="C195" s="99"/>
      <c r="D195" s="99"/>
      <c r="E195" s="99"/>
      <c r="F195" s="99"/>
      <c r="G195" s="175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179"/>
      <c r="AL195" s="99"/>
      <c r="AX195" s="57"/>
      <c r="AY195" s="57"/>
      <c r="AZ195" s="57"/>
      <c r="BA195" s="57"/>
      <c r="BB195" s="57"/>
      <c r="BC195" s="57"/>
    </row>
    <row r="196" spans="1:55" ht="15.75">
      <c r="A196" s="99"/>
      <c r="B196" s="99"/>
      <c r="C196" s="99"/>
      <c r="D196" s="99"/>
      <c r="E196" s="99"/>
      <c r="F196" s="99"/>
      <c r="G196" s="175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179"/>
      <c r="AL196" s="99"/>
      <c r="AX196" s="57"/>
      <c r="AY196" s="57"/>
      <c r="AZ196" s="57"/>
      <c r="BA196" s="57"/>
      <c r="BB196" s="57"/>
      <c r="BC196" s="57"/>
    </row>
    <row r="197" spans="1:55" ht="15.75">
      <c r="A197" s="99"/>
      <c r="B197" s="99"/>
      <c r="C197" s="99"/>
      <c r="D197" s="99"/>
      <c r="E197" s="99"/>
      <c r="F197" s="99"/>
      <c r="G197" s="175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179"/>
      <c r="AL197" s="99"/>
      <c r="AX197" s="57"/>
      <c r="AY197" s="57"/>
      <c r="AZ197" s="57"/>
      <c r="BA197" s="57"/>
      <c r="BB197" s="57"/>
      <c r="BC197" s="57"/>
    </row>
    <row r="198" spans="1:55" ht="15.75">
      <c r="A198" s="99"/>
      <c r="B198" s="99"/>
      <c r="C198" s="99"/>
      <c r="D198" s="99"/>
      <c r="E198" s="99"/>
      <c r="F198" s="99"/>
      <c r="G198" s="175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179"/>
      <c r="AL198" s="99"/>
      <c r="AX198" s="57"/>
      <c r="AY198" s="57"/>
      <c r="AZ198" s="57"/>
      <c r="BA198" s="57"/>
      <c r="BB198" s="57"/>
      <c r="BC198" s="57"/>
    </row>
    <row r="199" spans="1:55" ht="15.75">
      <c r="A199" s="99"/>
      <c r="B199" s="99"/>
      <c r="C199" s="99"/>
      <c r="D199" s="99"/>
      <c r="E199" s="99"/>
      <c r="F199" s="99"/>
      <c r="G199" s="175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179"/>
      <c r="AL199" s="99"/>
      <c r="AX199" s="57"/>
      <c r="AY199" s="57"/>
      <c r="AZ199" s="57"/>
      <c r="BA199" s="57"/>
      <c r="BB199" s="57"/>
      <c r="BC199" s="57"/>
    </row>
    <row r="200" spans="1:55" ht="15.75">
      <c r="A200" s="99"/>
      <c r="B200" s="99"/>
      <c r="C200" s="99"/>
      <c r="D200" s="99"/>
      <c r="E200" s="99"/>
      <c r="F200" s="99"/>
      <c r="G200" s="175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179"/>
      <c r="AL200" s="99"/>
      <c r="AX200" s="57"/>
      <c r="AY200" s="57"/>
      <c r="AZ200" s="57"/>
      <c r="BA200" s="57"/>
      <c r="BB200" s="57"/>
      <c r="BC200" s="57"/>
    </row>
    <row r="201" spans="1:55" ht="15.75">
      <c r="A201" s="99"/>
      <c r="B201" s="99"/>
      <c r="C201" s="99"/>
      <c r="D201" s="99"/>
      <c r="E201" s="99"/>
      <c r="F201" s="99"/>
      <c r="G201" s="175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179"/>
      <c r="AL201" s="99"/>
      <c r="AX201" s="57"/>
      <c r="AY201" s="57"/>
      <c r="AZ201" s="57"/>
      <c r="BA201" s="57"/>
      <c r="BB201" s="57"/>
      <c r="BC201" s="57"/>
    </row>
    <row r="202" spans="1:55" ht="15.75">
      <c r="A202" s="99"/>
      <c r="B202" s="99"/>
      <c r="C202" s="99"/>
      <c r="D202" s="99"/>
      <c r="E202" s="99"/>
      <c r="F202" s="99"/>
      <c r="G202" s="175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179"/>
      <c r="AL202" s="99"/>
      <c r="AX202" s="57"/>
      <c r="AY202" s="57"/>
      <c r="AZ202" s="57"/>
      <c r="BA202" s="57"/>
      <c r="BB202" s="57"/>
      <c r="BC202" s="57"/>
    </row>
    <row r="203" spans="1:55" ht="15.75">
      <c r="A203" s="99"/>
      <c r="B203" s="99"/>
      <c r="C203" s="99"/>
      <c r="D203" s="99"/>
      <c r="E203" s="99"/>
      <c r="F203" s="99"/>
      <c r="G203" s="175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179"/>
      <c r="AL203" s="99"/>
      <c r="AX203" s="57"/>
      <c r="AY203" s="57"/>
      <c r="AZ203" s="57"/>
      <c r="BA203" s="57"/>
      <c r="BB203" s="57"/>
      <c r="BC203" s="57"/>
    </row>
    <row r="204" spans="1:55" ht="15.75">
      <c r="A204" s="99"/>
      <c r="B204" s="99"/>
      <c r="C204" s="99"/>
      <c r="D204" s="99"/>
      <c r="E204" s="99"/>
      <c r="F204" s="99"/>
      <c r="G204" s="175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179"/>
      <c r="AL204" s="99"/>
      <c r="AX204" s="57"/>
      <c r="AY204" s="57"/>
      <c r="AZ204" s="57"/>
      <c r="BA204" s="57"/>
      <c r="BB204" s="57"/>
      <c r="BC204" s="57"/>
    </row>
    <row r="205" spans="1:55" ht="15.75">
      <c r="A205" s="99"/>
      <c r="B205" s="99"/>
      <c r="C205" s="99"/>
      <c r="D205" s="99"/>
      <c r="E205" s="99"/>
      <c r="F205" s="99"/>
      <c r="G205" s="175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179"/>
      <c r="AL205" s="99"/>
      <c r="AX205" s="57"/>
      <c r="AY205" s="57"/>
      <c r="AZ205" s="57"/>
      <c r="BA205" s="57"/>
      <c r="BB205" s="57"/>
      <c r="BC205" s="57"/>
    </row>
    <row r="206" spans="1:55" ht="15.75">
      <c r="A206" s="99"/>
      <c r="B206" s="99"/>
      <c r="C206" s="99"/>
      <c r="D206" s="99"/>
      <c r="E206" s="99"/>
      <c r="F206" s="99"/>
      <c r="G206" s="175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179"/>
      <c r="AL206" s="99"/>
      <c r="AX206" s="57"/>
      <c r="AY206" s="57"/>
      <c r="AZ206" s="57"/>
      <c r="BA206" s="57"/>
      <c r="BB206" s="57"/>
      <c r="BC206" s="57"/>
    </row>
    <row r="207" spans="1:55" ht="15.75">
      <c r="A207" s="99"/>
      <c r="B207" s="99"/>
      <c r="C207" s="99"/>
      <c r="D207" s="99"/>
      <c r="E207" s="99"/>
      <c r="F207" s="99"/>
      <c r="G207" s="175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179"/>
      <c r="AL207" s="99"/>
      <c r="AX207" s="57"/>
      <c r="AY207" s="57"/>
      <c r="AZ207" s="57"/>
      <c r="BA207" s="57"/>
      <c r="BB207" s="57"/>
      <c r="BC207" s="57"/>
    </row>
    <row r="208" spans="1:55" ht="15.75">
      <c r="A208" s="99"/>
      <c r="B208" s="99"/>
      <c r="C208" s="99"/>
      <c r="D208" s="99"/>
      <c r="E208" s="99"/>
      <c r="F208" s="99"/>
      <c r="G208" s="175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179"/>
      <c r="AL208" s="99"/>
      <c r="AX208" s="57"/>
      <c r="AY208" s="57"/>
      <c r="AZ208" s="57"/>
      <c r="BA208" s="57"/>
      <c r="BB208" s="57"/>
      <c r="BC208" s="57"/>
    </row>
    <row r="209" spans="1:55" ht="15.75">
      <c r="A209" s="99"/>
      <c r="B209" s="99"/>
      <c r="C209" s="99"/>
      <c r="D209" s="99"/>
      <c r="E209" s="99"/>
      <c r="F209" s="99"/>
      <c r="G209" s="175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179"/>
      <c r="AL209" s="99"/>
      <c r="AX209" s="57"/>
      <c r="AY209" s="57"/>
      <c r="AZ209" s="57"/>
      <c r="BA209" s="57"/>
      <c r="BB209" s="57"/>
      <c r="BC209" s="57"/>
    </row>
    <row r="210" spans="1:55" ht="15.75">
      <c r="A210" s="99"/>
      <c r="B210" s="99"/>
      <c r="C210" s="99"/>
      <c r="D210" s="99"/>
      <c r="E210" s="99"/>
      <c r="F210" s="99"/>
      <c r="G210" s="175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179"/>
      <c r="AL210" s="99"/>
      <c r="AX210" s="57"/>
      <c r="AY210" s="57"/>
      <c r="AZ210" s="57"/>
      <c r="BA210" s="57"/>
      <c r="BB210" s="57"/>
      <c r="BC210" s="57"/>
    </row>
    <row r="211" spans="1:55" ht="15.75">
      <c r="A211" s="99"/>
      <c r="B211" s="99"/>
      <c r="C211" s="99"/>
      <c r="D211" s="99"/>
      <c r="E211" s="99"/>
      <c r="F211" s="99"/>
      <c r="G211" s="175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179"/>
      <c r="AL211" s="99"/>
      <c r="AX211" s="57"/>
      <c r="AY211" s="57"/>
      <c r="AZ211" s="57"/>
      <c r="BA211" s="57"/>
      <c r="BB211" s="57"/>
      <c r="BC211" s="57"/>
    </row>
    <row r="212" spans="1:55" ht="15.75">
      <c r="A212" s="99"/>
      <c r="B212" s="99"/>
      <c r="C212" s="99"/>
      <c r="D212" s="99"/>
      <c r="E212" s="99"/>
      <c r="F212" s="99"/>
      <c r="G212" s="175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179"/>
      <c r="AL212" s="99"/>
      <c r="AX212" s="57"/>
      <c r="AY212" s="57"/>
      <c r="AZ212" s="57"/>
      <c r="BA212" s="57"/>
      <c r="BB212" s="57"/>
      <c r="BC212" s="57"/>
    </row>
    <row r="213" spans="1:55" ht="15.75">
      <c r="A213" s="99"/>
      <c r="B213" s="99"/>
      <c r="C213" s="99"/>
      <c r="D213" s="99"/>
      <c r="E213" s="99"/>
      <c r="F213" s="99"/>
      <c r="G213" s="175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179"/>
      <c r="AL213" s="99"/>
      <c r="AX213" s="57"/>
      <c r="AY213" s="57"/>
      <c r="AZ213" s="57"/>
      <c r="BA213" s="57"/>
      <c r="BB213" s="57"/>
      <c r="BC213" s="57"/>
    </row>
    <row r="214" spans="1:55" ht="15.75">
      <c r="A214" s="99"/>
      <c r="B214" s="99"/>
      <c r="C214" s="99"/>
      <c r="D214" s="99"/>
      <c r="E214" s="99"/>
      <c r="F214" s="99"/>
      <c r="G214" s="175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179"/>
      <c r="AL214" s="99"/>
      <c r="AX214" s="57"/>
      <c r="AY214" s="57"/>
      <c r="AZ214" s="57"/>
      <c r="BA214" s="57"/>
      <c r="BB214" s="57"/>
      <c r="BC214" s="57"/>
    </row>
    <row r="215" spans="1:55" ht="15.75">
      <c r="A215" s="99"/>
      <c r="B215" s="99"/>
      <c r="C215" s="99"/>
      <c r="D215" s="99"/>
      <c r="E215" s="99"/>
      <c r="F215" s="99"/>
      <c r="G215" s="175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179"/>
      <c r="AL215" s="99"/>
      <c r="AX215" s="57"/>
      <c r="AY215" s="57"/>
      <c r="AZ215" s="57"/>
      <c r="BA215" s="57"/>
      <c r="BB215" s="57"/>
      <c r="BC215" s="57"/>
    </row>
    <row r="216" spans="1:55" ht="15.75">
      <c r="A216" s="99"/>
      <c r="B216" s="99"/>
      <c r="C216" s="99"/>
      <c r="D216" s="99"/>
      <c r="E216" s="99"/>
      <c r="F216" s="99"/>
      <c r="G216" s="175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179"/>
      <c r="AL216" s="99"/>
      <c r="AX216" s="57"/>
      <c r="AY216" s="57"/>
      <c r="AZ216" s="57"/>
      <c r="BA216" s="57"/>
      <c r="BB216" s="57"/>
      <c r="BC216" s="57"/>
    </row>
    <row r="217" spans="1:55" ht="15.75">
      <c r="A217" s="99"/>
      <c r="B217" s="99"/>
      <c r="C217" s="99"/>
      <c r="D217" s="99"/>
      <c r="E217" s="99"/>
      <c r="F217" s="99"/>
      <c r="G217" s="175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179"/>
      <c r="AL217" s="99"/>
      <c r="AX217" s="57"/>
      <c r="AY217" s="57"/>
      <c r="AZ217" s="57"/>
      <c r="BA217" s="57"/>
      <c r="BB217" s="57"/>
      <c r="BC217" s="57"/>
    </row>
    <row r="218" spans="1:55" ht="15.75">
      <c r="A218" s="99"/>
      <c r="B218" s="99"/>
      <c r="C218" s="99"/>
      <c r="D218" s="99"/>
      <c r="E218" s="99"/>
      <c r="F218" s="99"/>
      <c r="G218" s="175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179"/>
      <c r="AL218" s="99"/>
      <c r="AX218" s="57"/>
      <c r="AY218" s="57"/>
      <c r="AZ218" s="57"/>
      <c r="BA218" s="57"/>
      <c r="BB218" s="57"/>
      <c r="BC218" s="57"/>
    </row>
    <row r="219" spans="1:55" ht="15.75">
      <c r="A219" s="99"/>
      <c r="B219" s="99"/>
      <c r="C219" s="99"/>
      <c r="D219" s="99"/>
      <c r="E219" s="99"/>
      <c r="F219" s="99"/>
      <c r="G219" s="175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179"/>
      <c r="AL219" s="99"/>
      <c r="AX219" s="57"/>
      <c r="AY219" s="57"/>
      <c r="AZ219" s="57"/>
      <c r="BA219" s="57"/>
      <c r="BB219" s="57"/>
      <c r="BC219" s="57"/>
    </row>
    <row r="220" spans="1:55" ht="15.75">
      <c r="A220" s="99"/>
      <c r="B220" s="99"/>
      <c r="C220" s="99"/>
      <c r="D220" s="99"/>
      <c r="E220" s="99"/>
      <c r="F220" s="99"/>
      <c r="G220" s="175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179"/>
      <c r="AL220" s="99"/>
      <c r="AX220" s="57"/>
      <c r="AY220" s="57"/>
      <c r="AZ220" s="57"/>
      <c r="BA220" s="57"/>
      <c r="BB220" s="57"/>
      <c r="BC220" s="57"/>
    </row>
    <row r="221" spans="1:55" ht="15.75">
      <c r="A221" s="99"/>
      <c r="B221" s="99"/>
      <c r="C221" s="99"/>
      <c r="D221" s="99"/>
      <c r="E221" s="99"/>
      <c r="F221" s="99"/>
      <c r="G221" s="175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179"/>
      <c r="AL221" s="99"/>
      <c r="AX221" s="57"/>
      <c r="AY221" s="57"/>
      <c r="AZ221" s="57"/>
      <c r="BA221" s="57"/>
      <c r="BB221" s="57"/>
      <c r="BC221" s="57"/>
    </row>
    <row r="222" spans="1:55" ht="15.75">
      <c r="A222" s="99"/>
      <c r="B222" s="99"/>
      <c r="C222" s="99"/>
      <c r="D222" s="99"/>
      <c r="E222" s="99"/>
      <c r="F222" s="99"/>
      <c r="G222" s="175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179"/>
      <c r="AL222" s="99"/>
      <c r="AX222" s="57"/>
      <c r="AY222" s="57"/>
      <c r="AZ222" s="57"/>
      <c r="BA222" s="57"/>
      <c r="BB222" s="57"/>
      <c r="BC222" s="57"/>
    </row>
    <row r="223" spans="1:55" ht="15.75">
      <c r="A223" s="99"/>
      <c r="B223" s="99"/>
      <c r="C223" s="99"/>
      <c r="D223" s="99"/>
      <c r="E223" s="99"/>
      <c r="F223" s="99"/>
      <c r="G223" s="175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179"/>
      <c r="AL223" s="99"/>
      <c r="AX223" s="57"/>
      <c r="AY223" s="57"/>
      <c r="AZ223" s="57"/>
      <c r="BA223" s="57"/>
      <c r="BB223" s="57"/>
      <c r="BC223" s="57"/>
    </row>
    <row r="224" spans="1:55" ht="15.75">
      <c r="A224" s="99"/>
      <c r="B224" s="99"/>
      <c r="C224" s="99"/>
      <c r="D224" s="99"/>
      <c r="E224" s="99"/>
      <c r="F224" s="99"/>
      <c r="G224" s="175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179"/>
      <c r="AL224" s="99"/>
      <c r="AX224" s="57"/>
      <c r="AY224" s="57"/>
      <c r="AZ224" s="57"/>
      <c r="BA224" s="57"/>
      <c r="BB224" s="57"/>
      <c r="BC224" s="57"/>
    </row>
    <row r="225" spans="1:55" ht="15.75">
      <c r="A225" s="99"/>
      <c r="B225" s="99"/>
      <c r="C225" s="99"/>
      <c r="D225" s="99"/>
      <c r="E225" s="99"/>
      <c r="F225" s="99"/>
      <c r="G225" s="175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179"/>
      <c r="AL225" s="99"/>
      <c r="AX225" s="57"/>
      <c r="AY225" s="57"/>
      <c r="AZ225" s="57"/>
      <c r="BA225" s="57"/>
      <c r="BB225" s="57"/>
      <c r="BC225" s="57"/>
    </row>
    <row r="226" spans="1:55" ht="15.75">
      <c r="A226" s="99"/>
      <c r="B226" s="99"/>
      <c r="C226" s="99"/>
      <c r="D226" s="99"/>
      <c r="E226" s="99"/>
      <c r="F226" s="99"/>
      <c r="G226" s="175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179"/>
      <c r="AL226" s="99"/>
      <c r="AX226" s="57"/>
      <c r="AY226" s="57"/>
      <c r="AZ226" s="57"/>
      <c r="BA226" s="57"/>
      <c r="BB226" s="57"/>
      <c r="BC226" s="57"/>
    </row>
    <row r="227" spans="1:55" ht="15.75">
      <c r="A227" s="99"/>
      <c r="B227" s="99"/>
      <c r="C227" s="99"/>
      <c r="D227" s="99"/>
      <c r="E227" s="99"/>
      <c r="F227" s="99"/>
      <c r="G227" s="175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179"/>
      <c r="AL227" s="99"/>
      <c r="AX227" s="57"/>
      <c r="AY227" s="57"/>
      <c r="AZ227" s="57"/>
      <c r="BA227" s="57"/>
      <c r="BB227" s="57"/>
      <c r="BC227" s="57"/>
    </row>
    <row r="228" spans="1:55" ht="15.75">
      <c r="A228" s="99"/>
      <c r="B228" s="99"/>
      <c r="C228" s="99"/>
      <c r="D228" s="99"/>
      <c r="E228" s="99"/>
      <c r="F228" s="99"/>
      <c r="G228" s="175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179"/>
      <c r="AL228" s="99"/>
      <c r="AX228" s="57"/>
      <c r="AY228" s="57"/>
      <c r="AZ228" s="57"/>
      <c r="BA228" s="57"/>
      <c r="BB228" s="57"/>
      <c r="BC228" s="57"/>
    </row>
    <row r="229" spans="1:55" ht="15.75">
      <c r="A229" s="99"/>
      <c r="B229" s="99"/>
      <c r="C229" s="99"/>
      <c r="D229" s="99"/>
      <c r="E229" s="99"/>
      <c r="F229" s="99"/>
      <c r="G229" s="175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179"/>
      <c r="AL229" s="99"/>
      <c r="AX229" s="57"/>
      <c r="AY229" s="57"/>
      <c r="AZ229" s="57"/>
      <c r="BA229" s="57"/>
      <c r="BB229" s="57"/>
      <c r="BC229" s="57"/>
    </row>
    <row r="230" spans="1:55" ht="15.75">
      <c r="A230" s="99"/>
      <c r="B230" s="99"/>
      <c r="C230" s="99"/>
      <c r="D230" s="99"/>
      <c r="E230" s="99"/>
      <c r="F230" s="99"/>
      <c r="G230" s="175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179"/>
      <c r="AL230" s="99"/>
      <c r="AX230" s="57"/>
      <c r="AY230" s="57"/>
      <c r="AZ230" s="57"/>
      <c r="BA230" s="57"/>
      <c r="BB230" s="57"/>
      <c r="BC230" s="57"/>
    </row>
    <row r="231" spans="1:55" ht="15.75">
      <c r="A231" s="99"/>
      <c r="B231" s="99"/>
      <c r="C231" s="99"/>
      <c r="D231" s="99"/>
      <c r="E231" s="99"/>
      <c r="F231" s="99"/>
      <c r="G231" s="175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179"/>
      <c r="AL231" s="99"/>
      <c r="AX231" s="57"/>
      <c r="AY231" s="57"/>
      <c r="AZ231" s="57"/>
      <c r="BA231" s="57"/>
      <c r="BB231" s="57"/>
      <c r="BC231" s="57"/>
    </row>
    <row r="232" spans="1:55" ht="15.75">
      <c r="A232" s="99"/>
      <c r="B232" s="99"/>
      <c r="C232" s="99"/>
      <c r="D232" s="99"/>
      <c r="E232" s="99"/>
      <c r="F232" s="99"/>
      <c r="G232" s="175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179"/>
      <c r="AL232" s="99"/>
      <c r="AX232" s="57"/>
      <c r="AY232" s="57"/>
      <c r="AZ232" s="57"/>
      <c r="BA232" s="57"/>
      <c r="BB232" s="57"/>
      <c r="BC232" s="57"/>
    </row>
    <row r="233" spans="1:55" ht="15.75">
      <c r="A233" s="99"/>
      <c r="B233" s="99"/>
      <c r="C233" s="99"/>
      <c r="D233" s="99"/>
      <c r="E233" s="99"/>
      <c r="F233" s="99"/>
      <c r="G233" s="175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179"/>
      <c r="AL233" s="99"/>
      <c r="AX233" s="57"/>
      <c r="AY233" s="57"/>
      <c r="AZ233" s="57"/>
      <c r="BA233" s="57"/>
      <c r="BB233" s="57"/>
      <c r="BC233" s="57"/>
    </row>
    <row r="234" spans="1:55" ht="15.75">
      <c r="A234" s="99"/>
      <c r="B234" s="99"/>
      <c r="C234" s="99"/>
      <c r="D234" s="99"/>
      <c r="E234" s="99"/>
      <c r="F234" s="99"/>
      <c r="G234" s="175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179"/>
      <c r="AL234" s="99"/>
      <c r="AX234" s="57"/>
      <c r="AY234" s="57"/>
      <c r="AZ234" s="57"/>
      <c r="BA234" s="57"/>
      <c r="BB234" s="57"/>
      <c r="BC234" s="57"/>
    </row>
    <row r="235" spans="1:55" ht="15.75">
      <c r="A235" s="99"/>
      <c r="B235" s="99"/>
      <c r="C235" s="99"/>
      <c r="D235" s="99"/>
      <c r="E235" s="99"/>
      <c r="F235" s="99"/>
      <c r="G235" s="175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179"/>
      <c r="AL235" s="99"/>
      <c r="AX235" s="57"/>
      <c r="AY235" s="57"/>
      <c r="AZ235" s="57"/>
      <c r="BA235" s="57"/>
      <c r="BB235" s="57"/>
      <c r="BC235" s="57"/>
    </row>
    <row r="236" spans="1:55" ht="15.75">
      <c r="A236" s="99"/>
      <c r="B236" s="99"/>
      <c r="C236" s="99"/>
      <c r="D236" s="99"/>
      <c r="E236" s="99"/>
      <c r="F236" s="99"/>
      <c r="G236" s="175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179"/>
      <c r="AL236" s="99"/>
      <c r="AX236" s="57"/>
      <c r="AY236" s="57"/>
      <c r="AZ236" s="57"/>
      <c r="BA236" s="57"/>
      <c r="BB236" s="57"/>
      <c r="BC236" s="57"/>
    </row>
    <row r="237" spans="1:55" ht="15.75">
      <c r="A237" s="99"/>
      <c r="B237" s="99"/>
      <c r="C237" s="99"/>
      <c r="D237" s="99"/>
      <c r="E237" s="99"/>
      <c r="F237" s="99"/>
      <c r="G237" s="175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179"/>
      <c r="AL237" s="99"/>
      <c r="AX237" s="57"/>
      <c r="AY237" s="57"/>
      <c r="AZ237" s="57"/>
      <c r="BA237" s="57"/>
      <c r="BB237" s="57"/>
      <c r="BC237" s="57"/>
    </row>
    <row r="238" spans="1:55" ht="15.75">
      <c r="A238" s="99"/>
      <c r="B238" s="99"/>
      <c r="C238" s="99"/>
      <c r="D238" s="99"/>
      <c r="E238" s="99"/>
      <c r="F238" s="99"/>
      <c r="G238" s="175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179"/>
      <c r="AL238" s="99"/>
      <c r="AX238" s="57"/>
      <c r="AY238" s="57"/>
      <c r="AZ238" s="57"/>
      <c r="BA238" s="57"/>
      <c r="BB238" s="57"/>
      <c r="BC238" s="57"/>
    </row>
    <row r="239" spans="1:55" ht="15.75">
      <c r="A239" s="99"/>
      <c r="B239" s="99"/>
      <c r="C239" s="99"/>
      <c r="D239" s="99"/>
      <c r="E239" s="99"/>
      <c r="F239" s="99"/>
      <c r="G239" s="175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179"/>
      <c r="AL239" s="99"/>
      <c r="AX239" s="57"/>
      <c r="AY239" s="57"/>
      <c r="AZ239" s="57"/>
      <c r="BA239" s="57"/>
      <c r="BB239" s="57"/>
      <c r="BC239" s="57"/>
    </row>
    <row r="240" spans="1:55" ht="15.75">
      <c r="A240" s="99"/>
      <c r="B240" s="99"/>
      <c r="C240" s="99"/>
      <c r="D240" s="99"/>
      <c r="E240" s="99"/>
      <c r="F240" s="99"/>
      <c r="G240" s="175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179"/>
      <c r="AL240" s="99"/>
      <c r="AX240" s="57"/>
      <c r="AY240" s="57"/>
      <c r="AZ240" s="57"/>
      <c r="BA240" s="57"/>
      <c r="BB240" s="57"/>
      <c r="BC240" s="57"/>
    </row>
    <row r="241" spans="1:55" ht="15.75">
      <c r="A241" s="99"/>
      <c r="B241" s="99"/>
      <c r="C241" s="99"/>
      <c r="D241" s="99"/>
      <c r="E241" s="99"/>
      <c r="F241" s="99"/>
      <c r="G241" s="175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179"/>
      <c r="AL241" s="99"/>
      <c r="AX241" s="57"/>
      <c r="AY241" s="57"/>
      <c r="AZ241" s="57"/>
      <c r="BA241" s="57"/>
      <c r="BB241" s="57"/>
      <c r="BC241" s="57"/>
    </row>
    <row r="242" spans="1:55" ht="15.75">
      <c r="A242" s="99"/>
      <c r="B242" s="99"/>
      <c r="C242" s="99"/>
      <c r="D242" s="99"/>
      <c r="E242" s="99"/>
      <c r="F242" s="99"/>
      <c r="G242" s="175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179"/>
      <c r="AL242" s="99"/>
      <c r="AX242" s="57"/>
      <c r="AY242" s="57"/>
      <c r="AZ242" s="57"/>
      <c r="BA242" s="57"/>
      <c r="BB242" s="57"/>
      <c r="BC242" s="57"/>
    </row>
    <row r="243" spans="1:55" ht="15.75">
      <c r="A243" s="99"/>
      <c r="B243" s="99"/>
      <c r="C243" s="99"/>
      <c r="D243" s="99"/>
      <c r="E243" s="99"/>
      <c r="F243" s="99"/>
      <c r="G243" s="175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179"/>
      <c r="AL243" s="99"/>
      <c r="AX243" s="57"/>
      <c r="AY243" s="57"/>
      <c r="AZ243" s="57"/>
      <c r="BA243" s="57"/>
      <c r="BB243" s="57"/>
      <c r="BC243" s="57"/>
    </row>
    <row r="244" spans="1:55" ht="15.75">
      <c r="A244" s="99"/>
      <c r="B244" s="99"/>
      <c r="C244" s="99"/>
      <c r="D244" s="99"/>
      <c r="E244" s="99"/>
      <c r="F244" s="99"/>
      <c r="G244" s="175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179"/>
      <c r="AL244" s="99"/>
      <c r="AX244" s="57"/>
      <c r="AY244" s="57"/>
      <c r="AZ244" s="57"/>
      <c r="BA244" s="57"/>
      <c r="BB244" s="57"/>
      <c r="BC244" s="57"/>
    </row>
    <row r="245" spans="1:55" ht="15.75">
      <c r="A245" s="99"/>
      <c r="B245" s="99"/>
      <c r="C245" s="99"/>
      <c r="D245" s="99"/>
      <c r="E245" s="99"/>
      <c r="F245" s="99"/>
      <c r="G245" s="175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179"/>
      <c r="AL245" s="99"/>
      <c r="AX245" s="57"/>
      <c r="AY245" s="57"/>
      <c r="AZ245" s="57"/>
      <c r="BA245" s="57"/>
      <c r="BB245" s="57"/>
      <c r="BC245" s="57"/>
    </row>
    <row r="246" spans="1:55" ht="15.75">
      <c r="A246" s="99"/>
      <c r="B246" s="99"/>
      <c r="C246" s="99"/>
      <c r="D246" s="99"/>
      <c r="E246" s="99"/>
      <c r="F246" s="99"/>
      <c r="G246" s="175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179"/>
      <c r="AL246" s="99"/>
      <c r="AX246" s="57"/>
      <c r="AY246" s="57"/>
      <c r="AZ246" s="57"/>
      <c r="BA246" s="57"/>
      <c r="BB246" s="57"/>
      <c r="BC246" s="57"/>
    </row>
    <row r="247" spans="1:55" ht="15.75">
      <c r="A247" s="99"/>
      <c r="B247" s="99"/>
      <c r="C247" s="99"/>
      <c r="D247" s="99"/>
      <c r="E247" s="99"/>
      <c r="F247" s="99"/>
      <c r="G247" s="175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179"/>
      <c r="AL247" s="99"/>
      <c r="AX247" s="57"/>
      <c r="AY247" s="57"/>
      <c r="AZ247" s="57"/>
      <c r="BA247" s="57"/>
      <c r="BB247" s="57"/>
      <c r="BC247" s="57"/>
    </row>
    <row r="248" spans="1:55" ht="15.75">
      <c r="A248" s="99"/>
      <c r="B248" s="99"/>
      <c r="C248" s="99"/>
      <c r="D248" s="99"/>
      <c r="E248" s="99"/>
      <c r="F248" s="99"/>
      <c r="G248" s="175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179"/>
      <c r="AL248" s="99"/>
      <c r="AX248" s="57"/>
      <c r="AY248" s="57"/>
      <c r="AZ248" s="57"/>
      <c r="BA248" s="57"/>
      <c r="BB248" s="57"/>
      <c r="BC248" s="57"/>
    </row>
    <row r="249" spans="1:55" ht="15.75">
      <c r="A249" s="99"/>
      <c r="B249" s="99"/>
      <c r="C249" s="99"/>
      <c r="D249" s="99"/>
      <c r="E249" s="99"/>
      <c r="F249" s="99"/>
      <c r="G249" s="175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179"/>
      <c r="AL249" s="99"/>
      <c r="AX249" s="57"/>
      <c r="AY249" s="57"/>
      <c r="AZ249" s="57"/>
      <c r="BA249" s="57"/>
      <c r="BB249" s="57"/>
      <c r="BC249" s="57"/>
    </row>
    <row r="250" spans="1:55" ht="15.75">
      <c r="A250" s="99"/>
      <c r="B250" s="99"/>
      <c r="C250" s="99"/>
      <c r="D250" s="99"/>
      <c r="E250" s="99"/>
      <c r="F250" s="99"/>
      <c r="G250" s="175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179"/>
      <c r="AL250" s="99"/>
      <c r="AX250" s="57"/>
      <c r="AY250" s="57"/>
      <c r="AZ250" s="57"/>
      <c r="BA250" s="57"/>
      <c r="BB250" s="57"/>
      <c r="BC250" s="57"/>
    </row>
    <row r="251" spans="1:55" ht="15.75">
      <c r="A251" s="99"/>
      <c r="B251" s="99"/>
      <c r="C251" s="99"/>
      <c r="D251" s="99"/>
      <c r="E251" s="99"/>
      <c r="F251" s="99"/>
      <c r="G251" s="175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179"/>
      <c r="AL251" s="99"/>
      <c r="AX251" s="57"/>
      <c r="AY251" s="57"/>
      <c r="AZ251" s="57"/>
      <c r="BA251" s="57"/>
      <c r="BB251" s="57"/>
      <c r="BC251" s="57"/>
    </row>
    <row r="252" spans="1:55" ht="15.75">
      <c r="A252" s="99"/>
      <c r="B252" s="99"/>
      <c r="C252" s="99"/>
      <c r="D252" s="99"/>
      <c r="E252" s="99"/>
      <c r="F252" s="99"/>
      <c r="G252" s="175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179"/>
      <c r="AL252" s="99"/>
      <c r="AX252" s="57"/>
      <c r="AY252" s="57"/>
      <c r="AZ252" s="57"/>
      <c r="BA252" s="57"/>
      <c r="BB252" s="57"/>
      <c r="BC252" s="57"/>
    </row>
    <row r="253" spans="1:55" ht="15.75">
      <c r="A253" s="99"/>
      <c r="B253" s="99"/>
      <c r="C253" s="99"/>
      <c r="D253" s="99"/>
      <c r="E253" s="99"/>
      <c r="F253" s="99"/>
      <c r="G253" s="175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179"/>
      <c r="AL253" s="99"/>
      <c r="AX253" s="57"/>
      <c r="AY253" s="57"/>
      <c r="AZ253" s="57"/>
      <c r="BA253" s="57"/>
      <c r="BB253" s="57"/>
      <c r="BC253" s="57"/>
    </row>
    <row r="254" spans="1:55" ht="15.75">
      <c r="A254" s="99"/>
      <c r="B254" s="99"/>
      <c r="C254" s="99"/>
      <c r="D254" s="99"/>
      <c r="E254" s="99"/>
      <c r="F254" s="99"/>
      <c r="G254" s="175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179"/>
      <c r="AL254" s="99"/>
      <c r="AX254" s="57"/>
      <c r="AY254" s="57"/>
      <c r="AZ254" s="57"/>
      <c r="BA254" s="57"/>
      <c r="BB254" s="57"/>
      <c r="BC254" s="57"/>
    </row>
    <row r="255" spans="1:55" ht="15.75">
      <c r="A255" s="99"/>
      <c r="B255" s="99"/>
      <c r="C255" s="99"/>
      <c r="D255" s="99"/>
      <c r="E255" s="99"/>
      <c r="F255" s="99"/>
      <c r="G255" s="175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179"/>
      <c r="AL255" s="99"/>
      <c r="AX255" s="57"/>
      <c r="AY255" s="57"/>
      <c r="AZ255" s="57"/>
      <c r="BA255" s="57"/>
      <c r="BB255" s="57"/>
      <c r="BC255" s="57"/>
    </row>
    <row r="256" spans="1:55" ht="15.75">
      <c r="A256" s="99"/>
      <c r="B256" s="99"/>
      <c r="C256" s="99"/>
      <c r="D256" s="99"/>
      <c r="E256" s="99"/>
      <c r="F256" s="99"/>
      <c r="G256" s="175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179"/>
      <c r="AL256" s="99"/>
      <c r="AX256" s="57"/>
      <c r="AY256" s="57"/>
      <c r="AZ256" s="57"/>
      <c r="BA256" s="57"/>
      <c r="BB256" s="57"/>
      <c r="BC256" s="57"/>
    </row>
    <row r="257" spans="1:55" ht="15.75">
      <c r="A257" s="99"/>
      <c r="B257" s="99"/>
      <c r="C257" s="99"/>
      <c r="D257" s="99"/>
      <c r="E257" s="99"/>
      <c r="F257" s="99"/>
      <c r="G257" s="175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179"/>
      <c r="AL257" s="99"/>
      <c r="AX257" s="57"/>
      <c r="AY257" s="57"/>
      <c r="AZ257" s="57"/>
      <c r="BA257" s="57"/>
      <c r="BB257" s="57"/>
      <c r="BC257" s="57"/>
    </row>
    <row r="258" spans="1:55" ht="15.75">
      <c r="A258" s="99"/>
      <c r="B258" s="99"/>
      <c r="C258" s="99"/>
      <c r="D258" s="99"/>
      <c r="E258" s="99"/>
      <c r="F258" s="99"/>
      <c r="G258" s="175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179"/>
      <c r="AL258" s="99"/>
      <c r="AX258" s="57"/>
      <c r="AY258" s="57"/>
      <c r="AZ258" s="57"/>
      <c r="BA258" s="57"/>
      <c r="BB258" s="57"/>
      <c r="BC258" s="57"/>
    </row>
    <row r="259" spans="1:55" ht="15.75">
      <c r="A259" s="99"/>
      <c r="B259" s="99"/>
      <c r="C259" s="99"/>
      <c r="D259" s="99"/>
      <c r="E259" s="99"/>
      <c r="F259" s="99"/>
      <c r="G259" s="175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179"/>
      <c r="AL259" s="99"/>
      <c r="AX259" s="57"/>
      <c r="AY259" s="57"/>
      <c r="AZ259" s="57"/>
      <c r="BA259" s="57"/>
      <c r="BB259" s="57"/>
      <c r="BC259" s="57"/>
    </row>
    <row r="260" spans="1:55" ht="15.75">
      <c r="A260" s="99"/>
      <c r="B260" s="99"/>
      <c r="C260" s="99"/>
      <c r="D260" s="99"/>
      <c r="E260" s="99"/>
      <c r="F260" s="99"/>
      <c r="G260" s="175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179"/>
      <c r="AL260" s="99"/>
      <c r="AX260" s="57"/>
      <c r="AY260" s="57"/>
      <c r="AZ260" s="57"/>
      <c r="BA260" s="57"/>
      <c r="BB260" s="57"/>
      <c r="BC260" s="57"/>
    </row>
    <row r="261" spans="1:55" ht="15.75">
      <c r="A261" s="99"/>
      <c r="B261" s="99"/>
      <c r="C261" s="99"/>
      <c r="D261" s="99"/>
      <c r="E261" s="99"/>
      <c r="F261" s="99"/>
      <c r="G261" s="175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179"/>
      <c r="AL261" s="99"/>
      <c r="AX261" s="57"/>
      <c r="AY261" s="57"/>
      <c r="AZ261" s="57"/>
      <c r="BA261" s="57"/>
      <c r="BB261" s="57"/>
      <c r="BC261" s="57"/>
    </row>
    <row r="262" spans="1:55" ht="15.75">
      <c r="A262" s="99"/>
      <c r="B262" s="99"/>
      <c r="C262" s="99"/>
      <c r="D262" s="99"/>
      <c r="E262" s="99"/>
      <c r="F262" s="99"/>
      <c r="G262" s="175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179"/>
      <c r="AL262" s="99"/>
      <c r="AX262" s="57"/>
      <c r="AY262" s="57"/>
      <c r="AZ262" s="57"/>
      <c r="BA262" s="57"/>
      <c r="BB262" s="57"/>
      <c r="BC262" s="57"/>
    </row>
    <row r="263" spans="1:55" ht="15.75">
      <c r="A263" s="99"/>
      <c r="B263" s="99"/>
      <c r="C263" s="99"/>
      <c r="D263" s="99"/>
      <c r="E263" s="99"/>
      <c r="F263" s="99"/>
      <c r="G263" s="175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179"/>
      <c r="AL263" s="99"/>
      <c r="AX263" s="57"/>
      <c r="AY263" s="57"/>
      <c r="AZ263" s="57"/>
      <c r="BA263" s="57"/>
      <c r="BB263" s="57"/>
      <c r="BC263" s="57"/>
    </row>
    <row r="264" spans="1:55" ht="15.75">
      <c r="A264" s="99"/>
      <c r="B264" s="99"/>
      <c r="C264" s="99"/>
      <c r="D264" s="99"/>
      <c r="E264" s="99"/>
      <c r="F264" s="99"/>
      <c r="G264" s="175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179"/>
      <c r="AL264" s="99"/>
      <c r="AX264" s="57"/>
      <c r="AY264" s="57"/>
      <c r="AZ264" s="57"/>
      <c r="BA264" s="57"/>
      <c r="BB264" s="57"/>
      <c r="BC264" s="57"/>
    </row>
    <row r="265" spans="1:55" ht="15.75">
      <c r="A265" s="99"/>
      <c r="B265" s="99"/>
      <c r="C265" s="99"/>
      <c r="D265" s="99"/>
      <c r="E265" s="99"/>
      <c r="F265" s="99"/>
      <c r="G265" s="175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179"/>
      <c r="AL265" s="99"/>
      <c r="AX265" s="57"/>
      <c r="AY265" s="57"/>
      <c r="AZ265" s="57"/>
      <c r="BA265" s="57"/>
      <c r="BB265" s="57"/>
      <c r="BC265" s="57"/>
    </row>
    <row r="266" spans="1:55" ht="15.75">
      <c r="A266" s="99"/>
      <c r="B266" s="99"/>
      <c r="C266" s="99"/>
      <c r="D266" s="99"/>
      <c r="E266" s="99"/>
      <c r="F266" s="99"/>
      <c r="G266" s="175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179"/>
      <c r="AL266" s="99"/>
      <c r="AX266" s="57"/>
      <c r="AY266" s="57"/>
      <c r="AZ266" s="57"/>
      <c r="BA266" s="57"/>
      <c r="BB266" s="57"/>
      <c r="BC266" s="57"/>
    </row>
    <row r="267" spans="1:55" ht="15.75">
      <c r="A267" s="99"/>
      <c r="B267" s="99"/>
      <c r="C267" s="99"/>
      <c r="D267" s="99"/>
      <c r="E267" s="99"/>
      <c r="F267" s="99"/>
      <c r="G267" s="175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179"/>
      <c r="AL267" s="99"/>
      <c r="AX267" s="57"/>
      <c r="AY267" s="57"/>
      <c r="AZ267" s="57"/>
      <c r="BA267" s="57"/>
      <c r="BB267" s="57"/>
      <c r="BC267" s="57"/>
    </row>
    <row r="268" spans="1:55" ht="15.75">
      <c r="A268" s="99"/>
      <c r="B268" s="99"/>
      <c r="C268" s="99"/>
      <c r="D268" s="99"/>
      <c r="E268" s="99"/>
      <c r="F268" s="99"/>
      <c r="G268" s="175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179"/>
      <c r="AL268" s="99"/>
      <c r="AX268" s="57"/>
      <c r="AY268" s="57"/>
      <c r="AZ268" s="57"/>
      <c r="BA268" s="57"/>
      <c r="BB268" s="57"/>
      <c r="BC268" s="57"/>
    </row>
    <row r="269" spans="1:55" ht="15.75">
      <c r="A269" s="99"/>
      <c r="B269" s="99"/>
      <c r="C269" s="99"/>
      <c r="D269" s="99"/>
      <c r="E269" s="99"/>
      <c r="F269" s="99"/>
      <c r="G269" s="175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179"/>
      <c r="AL269" s="99"/>
      <c r="AX269" s="57"/>
      <c r="AY269" s="57"/>
      <c r="AZ269" s="57"/>
      <c r="BA269" s="57"/>
      <c r="BB269" s="57"/>
      <c r="BC269" s="57"/>
    </row>
    <row r="270" spans="1:55" ht="15.75">
      <c r="A270" s="99"/>
      <c r="B270" s="99"/>
      <c r="C270" s="99"/>
      <c r="D270" s="99"/>
      <c r="E270" s="99"/>
      <c r="F270" s="99"/>
      <c r="G270" s="175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179"/>
      <c r="AL270" s="99"/>
      <c r="AX270" s="57"/>
      <c r="AY270" s="57"/>
      <c r="AZ270" s="57"/>
      <c r="BA270" s="57"/>
      <c r="BB270" s="57"/>
      <c r="BC270" s="57"/>
    </row>
    <row r="271" spans="1:55" ht="15.75">
      <c r="A271" s="99"/>
      <c r="B271" s="99"/>
      <c r="C271" s="99"/>
      <c r="D271" s="99"/>
      <c r="E271" s="99"/>
      <c r="F271" s="99"/>
      <c r="G271" s="175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179"/>
      <c r="AL271" s="99"/>
      <c r="AX271" s="57"/>
      <c r="AY271" s="57"/>
      <c r="AZ271" s="57"/>
      <c r="BA271" s="57"/>
      <c r="BB271" s="57"/>
      <c r="BC271" s="57"/>
    </row>
    <row r="272" spans="1:55" ht="15.75">
      <c r="A272" s="99"/>
      <c r="B272" s="99"/>
      <c r="C272" s="99"/>
      <c r="D272" s="99"/>
      <c r="E272" s="99"/>
      <c r="F272" s="99"/>
      <c r="G272" s="175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179"/>
      <c r="AL272" s="99"/>
      <c r="AX272" s="57"/>
      <c r="AY272" s="57"/>
      <c r="AZ272" s="57"/>
      <c r="BA272" s="57"/>
      <c r="BB272" s="57"/>
      <c r="BC272" s="57"/>
    </row>
    <row r="273" spans="1:55" ht="15.75">
      <c r="A273" s="99"/>
      <c r="B273" s="99"/>
      <c r="C273" s="99"/>
      <c r="D273" s="99"/>
      <c r="E273" s="99"/>
      <c r="F273" s="99"/>
      <c r="G273" s="175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179"/>
      <c r="AL273" s="99"/>
      <c r="AX273" s="57"/>
      <c r="AY273" s="57"/>
      <c r="AZ273" s="57"/>
      <c r="BA273" s="57"/>
      <c r="BB273" s="57"/>
      <c r="BC273" s="57"/>
    </row>
    <row r="274" spans="1:55" ht="15.75">
      <c r="A274" s="99"/>
      <c r="B274" s="99"/>
      <c r="C274" s="99"/>
      <c r="D274" s="99"/>
      <c r="E274" s="99"/>
      <c r="F274" s="99"/>
      <c r="G274" s="175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179"/>
      <c r="AL274" s="99"/>
      <c r="AX274" s="57"/>
      <c r="AY274" s="57"/>
      <c r="AZ274" s="57"/>
      <c r="BA274" s="57"/>
      <c r="BB274" s="57"/>
      <c r="BC274" s="57"/>
    </row>
    <row r="275" spans="1:55" ht="15.75">
      <c r="A275" s="99"/>
      <c r="B275" s="99"/>
      <c r="C275" s="99"/>
      <c r="D275" s="99"/>
      <c r="E275" s="99"/>
      <c r="F275" s="99"/>
      <c r="G275" s="175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179"/>
      <c r="AL275" s="99"/>
      <c r="AX275" s="57"/>
      <c r="AY275" s="57"/>
      <c r="AZ275" s="57"/>
      <c r="BA275" s="57"/>
      <c r="BB275" s="57"/>
      <c r="BC275" s="57"/>
    </row>
    <row r="276" spans="1:55" ht="15.75">
      <c r="A276" s="99"/>
      <c r="B276" s="99"/>
      <c r="C276" s="99"/>
      <c r="D276" s="99"/>
      <c r="E276" s="99"/>
      <c r="F276" s="99"/>
      <c r="G276" s="175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179"/>
      <c r="AL276" s="99"/>
      <c r="AX276" s="57"/>
      <c r="AY276" s="57"/>
      <c r="AZ276" s="57"/>
      <c r="BA276" s="57"/>
      <c r="BB276" s="57"/>
      <c r="BC276" s="57"/>
    </row>
    <row r="277" spans="1:55" ht="15.75">
      <c r="A277" s="99"/>
      <c r="B277" s="99"/>
      <c r="C277" s="99"/>
      <c r="D277" s="99"/>
      <c r="E277" s="99"/>
      <c r="F277" s="99"/>
      <c r="G277" s="175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179"/>
      <c r="AL277" s="99"/>
      <c r="AX277" s="57"/>
      <c r="AY277" s="57"/>
      <c r="AZ277" s="57"/>
      <c r="BA277" s="57"/>
      <c r="BB277" s="57"/>
      <c r="BC277" s="57"/>
    </row>
    <row r="278" spans="1:55" ht="15.75">
      <c r="A278" s="99"/>
      <c r="B278" s="99"/>
      <c r="C278" s="99"/>
      <c r="D278" s="99"/>
      <c r="E278" s="99"/>
      <c r="F278" s="99"/>
      <c r="G278" s="175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179"/>
      <c r="AL278" s="99"/>
      <c r="AX278" s="57"/>
      <c r="AY278" s="57"/>
      <c r="AZ278" s="57"/>
      <c r="BA278" s="57"/>
      <c r="BB278" s="57"/>
      <c r="BC278" s="57"/>
    </row>
    <row r="279" spans="1:55" ht="15.75">
      <c r="A279" s="99"/>
      <c r="B279" s="99"/>
      <c r="C279" s="99"/>
      <c r="D279" s="99"/>
      <c r="E279" s="99"/>
      <c r="F279" s="99"/>
      <c r="G279" s="175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179"/>
      <c r="AL279" s="99"/>
      <c r="AX279" s="57"/>
      <c r="AY279" s="57"/>
      <c r="AZ279" s="57"/>
      <c r="BA279" s="57"/>
      <c r="BB279" s="57"/>
      <c r="BC279" s="57"/>
    </row>
    <row r="280" spans="1:55" ht="15.75">
      <c r="A280" s="99"/>
      <c r="B280" s="99"/>
      <c r="C280" s="99"/>
      <c r="D280" s="99"/>
      <c r="E280" s="99"/>
      <c r="F280" s="99"/>
      <c r="G280" s="175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179"/>
      <c r="AL280" s="99"/>
      <c r="AX280" s="57"/>
      <c r="AY280" s="57"/>
      <c r="AZ280" s="57"/>
      <c r="BA280" s="57"/>
      <c r="BB280" s="57"/>
      <c r="BC280" s="57"/>
    </row>
    <row r="281" spans="1:55" ht="15.75">
      <c r="A281" s="99"/>
      <c r="B281" s="99"/>
      <c r="C281" s="99"/>
      <c r="D281" s="99"/>
      <c r="E281" s="99"/>
      <c r="F281" s="99"/>
      <c r="G281" s="175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179"/>
      <c r="AL281" s="99"/>
      <c r="AX281" s="57"/>
      <c r="AY281" s="57"/>
      <c r="AZ281" s="57"/>
      <c r="BA281" s="57"/>
      <c r="BB281" s="57"/>
      <c r="BC281" s="57"/>
    </row>
    <row r="282" spans="1:55" ht="15.75">
      <c r="A282" s="99"/>
      <c r="B282" s="99"/>
      <c r="C282" s="99"/>
      <c r="D282" s="99"/>
      <c r="E282" s="99"/>
      <c r="F282" s="99"/>
      <c r="G282" s="175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179"/>
      <c r="AL282" s="99"/>
      <c r="AX282" s="57"/>
      <c r="AY282" s="57"/>
      <c r="AZ282" s="57"/>
      <c r="BA282" s="57"/>
      <c r="BB282" s="57"/>
      <c r="BC282" s="57"/>
    </row>
    <row r="283" spans="1:55" ht="15.75">
      <c r="A283" s="99"/>
      <c r="B283" s="99"/>
      <c r="C283" s="99"/>
      <c r="D283" s="99"/>
      <c r="E283" s="99"/>
      <c r="F283" s="99"/>
      <c r="G283" s="175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179"/>
      <c r="AL283" s="99"/>
      <c r="AX283" s="57"/>
      <c r="AY283" s="57"/>
      <c r="AZ283" s="57"/>
      <c r="BA283" s="57"/>
      <c r="BB283" s="57"/>
      <c r="BC283" s="57"/>
    </row>
    <row r="284" spans="1:55" ht="15.75">
      <c r="A284" s="99"/>
      <c r="B284" s="99"/>
      <c r="C284" s="99"/>
      <c r="D284" s="99"/>
      <c r="E284" s="99"/>
      <c r="F284" s="99"/>
      <c r="G284" s="175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179"/>
      <c r="AL284" s="99"/>
      <c r="AX284" s="57"/>
      <c r="AY284" s="57"/>
      <c r="AZ284" s="57"/>
      <c r="BA284" s="57"/>
      <c r="BB284" s="57"/>
      <c r="BC284" s="57"/>
    </row>
    <row r="285" spans="1:55" ht="15.75">
      <c r="A285" s="99"/>
      <c r="B285" s="99"/>
      <c r="C285" s="99"/>
      <c r="D285" s="99"/>
      <c r="E285" s="99"/>
      <c r="F285" s="99"/>
      <c r="G285" s="175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179"/>
      <c r="AL285" s="99"/>
      <c r="AX285" s="57"/>
      <c r="AY285" s="57"/>
      <c r="AZ285" s="57"/>
      <c r="BA285" s="57"/>
      <c r="BB285" s="57"/>
      <c r="BC285" s="57"/>
    </row>
    <row r="286" spans="1:55" ht="15.75">
      <c r="A286" s="99"/>
      <c r="B286" s="99"/>
      <c r="C286" s="99"/>
      <c r="D286" s="99"/>
      <c r="E286" s="99"/>
      <c r="F286" s="99"/>
      <c r="G286" s="175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179"/>
      <c r="AL286" s="99"/>
      <c r="AX286" s="57"/>
      <c r="AY286" s="57"/>
      <c r="AZ286" s="57"/>
      <c r="BA286" s="57"/>
      <c r="BB286" s="57"/>
      <c r="BC286" s="57"/>
    </row>
    <row r="287" spans="1:55" ht="15.75">
      <c r="A287" s="99"/>
      <c r="B287" s="99"/>
      <c r="C287" s="99"/>
      <c r="D287" s="99"/>
      <c r="E287" s="99"/>
      <c r="F287" s="99"/>
      <c r="G287" s="175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179"/>
      <c r="AL287" s="99"/>
      <c r="AX287" s="57"/>
      <c r="AY287" s="57"/>
      <c r="AZ287" s="57"/>
      <c r="BA287" s="57"/>
      <c r="BB287" s="57"/>
      <c r="BC287" s="57"/>
    </row>
    <row r="288" spans="1:55" ht="15.75">
      <c r="A288" s="99"/>
      <c r="B288" s="99"/>
      <c r="C288" s="99"/>
      <c r="D288" s="99"/>
      <c r="E288" s="99"/>
      <c r="F288" s="99"/>
      <c r="G288" s="175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179"/>
      <c r="AL288" s="99"/>
      <c r="AX288" s="57"/>
      <c r="AY288" s="57"/>
      <c r="AZ288" s="57"/>
      <c r="BA288" s="57"/>
      <c r="BB288" s="57"/>
      <c r="BC288" s="57"/>
    </row>
    <row r="289" spans="1:55" ht="15.75">
      <c r="A289" s="99"/>
      <c r="B289" s="99"/>
      <c r="C289" s="99"/>
      <c r="D289" s="99"/>
      <c r="E289" s="99"/>
      <c r="F289" s="99"/>
      <c r="G289" s="175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179"/>
      <c r="AL289" s="99"/>
      <c r="AX289" s="57"/>
      <c r="AY289" s="57"/>
      <c r="AZ289" s="57"/>
      <c r="BA289" s="57"/>
      <c r="BB289" s="57"/>
      <c r="BC289" s="57"/>
    </row>
    <row r="290" spans="1:55" ht="15.75">
      <c r="A290" s="99"/>
      <c r="B290" s="99"/>
      <c r="C290" s="99"/>
      <c r="D290" s="99"/>
      <c r="E290" s="99"/>
      <c r="F290" s="99"/>
      <c r="G290" s="175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179"/>
      <c r="AL290" s="99"/>
      <c r="AX290" s="57"/>
      <c r="AY290" s="57"/>
      <c r="AZ290" s="57"/>
      <c r="BA290" s="57"/>
      <c r="BB290" s="57"/>
      <c r="BC290" s="57"/>
    </row>
    <row r="291" spans="1:55" ht="15.75">
      <c r="A291" s="99"/>
      <c r="B291" s="99"/>
      <c r="C291" s="99"/>
      <c r="D291" s="99"/>
      <c r="E291" s="99"/>
      <c r="F291" s="99"/>
      <c r="G291" s="175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179"/>
      <c r="AL291" s="99"/>
      <c r="AX291" s="57"/>
      <c r="AY291" s="57"/>
      <c r="AZ291" s="57"/>
      <c r="BA291" s="57"/>
      <c r="BB291" s="57"/>
      <c r="BC291" s="57"/>
    </row>
    <row r="292" spans="1:55" ht="15.75">
      <c r="A292" s="99"/>
      <c r="B292" s="99"/>
      <c r="C292" s="99"/>
      <c r="D292" s="99"/>
      <c r="E292" s="99"/>
      <c r="F292" s="99"/>
      <c r="G292" s="175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179"/>
      <c r="AL292" s="99"/>
      <c r="AX292" s="57"/>
      <c r="AY292" s="57"/>
      <c r="AZ292" s="57"/>
      <c r="BA292" s="57"/>
      <c r="BB292" s="57"/>
      <c r="BC292" s="57"/>
    </row>
    <row r="293" spans="1:55" ht="15.75">
      <c r="A293" s="99"/>
      <c r="B293" s="99"/>
      <c r="C293" s="99"/>
      <c r="D293" s="99"/>
      <c r="E293" s="99"/>
      <c r="F293" s="99"/>
      <c r="G293" s="175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179"/>
      <c r="AL293" s="99"/>
      <c r="AX293" s="57"/>
      <c r="AY293" s="57"/>
      <c r="AZ293" s="57"/>
      <c r="BA293" s="57"/>
      <c r="BB293" s="57"/>
      <c r="BC293" s="57"/>
    </row>
    <row r="294" spans="1:55" ht="15.75">
      <c r="A294" s="99"/>
      <c r="B294" s="99"/>
      <c r="C294" s="99"/>
      <c r="D294" s="99"/>
      <c r="E294" s="99"/>
      <c r="F294" s="99"/>
      <c r="G294" s="175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179"/>
      <c r="AL294" s="99"/>
      <c r="AX294" s="57"/>
      <c r="AY294" s="57"/>
      <c r="AZ294" s="57"/>
      <c r="BA294" s="57"/>
      <c r="BB294" s="57"/>
      <c r="BC294" s="57"/>
    </row>
    <row r="295" spans="1:55" ht="15.75">
      <c r="A295" s="99"/>
      <c r="B295" s="99"/>
      <c r="C295" s="99"/>
      <c r="D295" s="99"/>
      <c r="E295" s="99"/>
      <c r="F295" s="99"/>
      <c r="G295" s="175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179"/>
      <c r="AL295" s="99"/>
      <c r="AX295" s="57"/>
      <c r="AY295" s="57"/>
      <c r="AZ295" s="57"/>
      <c r="BA295" s="57"/>
      <c r="BB295" s="57"/>
      <c r="BC295" s="57"/>
    </row>
    <row r="296" spans="1:55" ht="15.75">
      <c r="A296" s="99"/>
      <c r="B296" s="99"/>
      <c r="C296" s="99"/>
      <c r="D296" s="99"/>
      <c r="E296" s="99"/>
      <c r="F296" s="99"/>
      <c r="G296" s="175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179"/>
      <c r="AL296" s="99"/>
      <c r="AX296" s="57"/>
      <c r="AY296" s="57"/>
      <c r="AZ296" s="57"/>
      <c r="BA296" s="57"/>
      <c r="BB296" s="57"/>
      <c r="BC296" s="57"/>
    </row>
    <row r="297" spans="1:55" ht="15.75">
      <c r="A297" s="99"/>
      <c r="B297" s="99"/>
      <c r="C297" s="99"/>
      <c r="D297" s="99"/>
      <c r="E297" s="99"/>
      <c r="F297" s="99"/>
      <c r="G297" s="175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179"/>
      <c r="AL297" s="99"/>
      <c r="AX297" s="57"/>
      <c r="AY297" s="57"/>
      <c r="AZ297" s="57"/>
      <c r="BA297" s="57"/>
      <c r="BB297" s="57"/>
      <c r="BC297" s="57"/>
    </row>
    <row r="298" spans="1:55" ht="15.75">
      <c r="A298" s="99"/>
      <c r="B298" s="99"/>
      <c r="C298" s="99"/>
      <c r="D298" s="99"/>
      <c r="E298" s="99"/>
      <c r="F298" s="99"/>
      <c r="G298" s="175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179"/>
      <c r="AL298" s="99"/>
      <c r="AX298" s="57"/>
      <c r="AY298" s="57"/>
      <c r="AZ298" s="57"/>
      <c r="BA298" s="57"/>
      <c r="BB298" s="57"/>
      <c r="BC298" s="57"/>
    </row>
    <row r="299" spans="1:55" ht="15.75">
      <c r="A299" s="99"/>
      <c r="B299" s="99"/>
      <c r="C299" s="99"/>
      <c r="D299" s="99"/>
      <c r="E299" s="99"/>
      <c r="F299" s="99"/>
      <c r="G299" s="175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179"/>
      <c r="AL299" s="99"/>
      <c r="AX299" s="57"/>
      <c r="AY299" s="57"/>
      <c r="AZ299" s="57"/>
      <c r="BA299" s="57"/>
      <c r="BB299" s="57"/>
      <c r="BC299" s="57"/>
    </row>
    <row r="300" spans="1:55" ht="15.75">
      <c r="A300" s="99"/>
      <c r="B300" s="99"/>
      <c r="C300" s="99"/>
      <c r="D300" s="99"/>
      <c r="E300" s="99"/>
      <c r="F300" s="99"/>
      <c r="G300" s="175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179"/>
      <c r="AL300" s="99"/>
      <c r="AX300" s="57"/>
      <c r="AY300" s="57"/>
      <c r="AZ300" s="57"/>
      <c r="BA300" s="57"/>
      <c r="BB300" s="57"/>
      <c r="BC300" s="57"/>
    </row>
    <row r="301" spans="1:55" ht="15.75">
      <c r="A301" s="99"/>
      <c r="B301" s="99"/>
      <c r="C301" s="99"/>
      <c r="D301" s="99"/>
      <c r="E301" s="99"/>
      <c r="F301" s="99"/>
      <c r="G301" s="175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179"/>
      <c r="AL301" s="99"/>
      <c r="AX301" s="57"/>
      <c r="AY301" s="57"/>
      <c r="AZ301" s="57"/>
      <c r="BA301" s="57"/>
      <c r="BB301" s="57"/>
      <c r="BC301" s="57"/>
    </row>
    <row r="302" spans="1:55" ht="15.75">
      <c r="A302" s="99"/>
      <c r="B302" s="99"/>
      <c r="C302" s="99"/>
      <c r="D302" s="99"/>
      <c r="E302" s="99"/>
      <c r="F302" s="99"/>
      <c r="G302" s="175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179"/>
      <c r="AL302" s="99"/>
      <c r="AX302" s="57"/>
      <c r="AY302" s="57"/>
      <c r="AZ302" s="57"/>
      <c r="BA302" s="57"/>
      <c r="BB302" s="57"/>
      <c r="BC302" s="57"/>
    </row>
    <row r="303" spans="1:55" ht="15.75">
      <c r="A303" s="99"/>
      <c r="B303" s="99"/>
      <c r="C303" s="99"/>
      <c r="D303" s="99"/>
      <c r="E303" s="99"/>
      <c r="F303" s="99"/>
      <c r="G303" s="175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179"/>
      <c r="AL303" s="99"/>
      <c r="AX303" s="57"/>
      <c r="AY303" s="57"/>
      <c r="AZ303" s="57"/>
      <c r="BA303" s="57"/>
      <c r="BB303" s="57"/>
      <c r="BC303" s="57"/>
    </row>
    <row r="304" spans="1:55" ht="15.75">
      <c r="A304" s="99"/>
      <c r="B304" s="99"/>
      <c r="C304" s="99"/>
      <c r="D304" s="99"/>
      <c r="E304" s="99"/>
      <c r="F304" s="99"/>
      <c r="G304" s="175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179"/>
      <c r="AL304" s="99"/>
      <c r="AX304" s="57"/>
      <c r="AY304" s="57"/>
      <c r="AZ304" s="57"/>
      <c r="BA304" s="57"/>
      <c r="BB304" s="57"/>
      <c r="BC304" s="57"/>
    </row>
    <row r="305" spans="1:55" ht="15.75">
      <c r="A305" s="99"/>
      <c r="B305" s="99"/>
      <c r="C305" s="99"/>
      <c r="D305" s="99"/>
      <c r="E305" s="99"/>
      <c r="F305" s="99"/>
      <c r="G305" s="175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179"/>
      <c r="AL305" s="99"/>
      <c r="AX305" s="57"/>
      <c r="AY305" s="57"/>
      <c r="AZ305" s="57"/>
      <c r="BA305" s="57"/>
      <c r="BB305" s="57"/>
      <c r="BC305" s="57"/>
    </row>
    <row r="306" spans="1:55" ht="15.75">
      <c r="A306" s="99"/>
      <c r="B306" s="99"/>
      <c r="C306" s="99"/>
      <c r="D306" s="99"/>
      <c r="E306" s="99"/>
      <c r="F306" s="99"/>
      <c r="G306" s="175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179"/>
      <c r="AL306" s="99"/>
      <c r="AX306" s="57"/>
      <c r="AY306" s="57"/>
      <c r="AZ306" s="57"/>
      <c r="BA306" s="57"/>
      <c r="BB306" s="57"/>
      <c r="BC306" s="57"/>
    </row>
    <row r="307" spans="1:55" ht="15.75">
      <c r="A307" s="99"/>
      <c r="B307" s="99"/>
      <c r="C307" s="99"/>
      <c r="D307" s="99"/>
      <c r="E307" s="99"/>
      <c r="F307" s="99"/>
      <c r="G307" s="175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179"/>
      <c r="AL307" s="99"/>
      <c r="AX307" s="57"/>
      <c r="AY307" s="57"/>
      <c r="AZ307" s="57"/>
      <c r="BA307" s="57"/>
      <c r="BB307" s="57"/>
      <c r="BC307" s="57"/>
    </row>
    <row r="308" spans="1:55" ht="15.75">
      <c r="A308" s="99"/>
      <c r="B308" s="99"/>
      <c r="C308" s="99"/>
      <c r="D308" s="99"/>
      <c r="E308" s="99"/>
      <c r="F308" s="99"/>
      <c r="G308" s="175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179"/>
      <c r="AL308" s="99"/>
      <c r="AX308" s="57"/>
      <c r="AY308" s="57"/>
      <c r="AZ308" s="57"/>
      <c r="BA308" s="57"/>
      <c r="BB308" s="57"/>
      <c r="BC308" s="57"/>
    </row>
    <row r="309" spans="1:55" ht="15.75">
      <c r="A309" s="99"/>
      <c r="B309" s="99"/>
      <c r="C309" s="99"/>
      <c r="D309" s="99"/>
      <c r="E309" s="99"/>
      <c r="F309" s="99"/>
      <c r="G309" s="175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179"/>
      <c r="AL309" s="99"/>
      <c r="AX309" s="57"/>
      <c r="AY309" s="57"/>
      <c r="AZ309" s="57"/>
      <c r="BA309" s="57"/>
      <c r="BB309" s="57"/>
      <c r="BC309" s="57"/>
    </row>
    <row r="310" spans="1:55" ht="15.75">
      <c r="A310" s="99"/>
      <c r="B310" s="99"/>
      <c r="C310" s="99"/>
      <c r="D310" s="99"/>
      <c r="E310" s="99"/>
      <c r="F310" s="99"/>
      <c r="G310" s="175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179"/>
      <c r="AL310" s="99"/>
      <c r="AX310" s="57"/>
      <c r="AY310" s="57"/>
      <c r="AZ310" s="57"/>
      <c r="BA310" s="57"/>
      <c r="BB310" s="57"/>
      <c r="BC310" s="57"/>
    </row>
    <row r="311" spans="1:55" ht="15.75">
      <c r="A311" s="99"/>
      <c r="B311" s="99"/>
      <c r="C311" s="99"/>
      <c r="D311" s="99"/>
      <c r="E311" s="99"/>
      <c r="F311" s="99"/>
      <c r="G311" s="175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179"/>
      <c r="AL311" s="99"/>
      <c r="AX311" s="57"/>
      <c r="AY311" s="57"/>
      <c r="AZ311" s="57"/>
      <c r="BA311" s="57"/>
      <c r="BB311" s="57"/>
      <c r="BC311" s="57"/>
    </row>
    <row r="312" spans="1:55" ht="15.75">
      <c r="A312" s="99"/>
      <c r="B312" s="99"/>
      <c r="C312" s="99"/>
      <c r="D312" s="99"/>
      <c r="E312" s="99"/>
      <c r="F312" s="99"/>
      <c r="G312" s="175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179"/>
      <c r="AL312" s="99"/>
      <c r="AX312" s="57"/>
      <c r="AY312" s="57"/>
      <c r="AZ312" s="57"/>
      <c r="BA312" s="57"/>
      <c r="BB312" s="57"/>
      <c r="BC312" s="57"/>
    </row>
    <row r="313" spans="1:55" ht="15.75">
      <c r="A313" s="99"/>
      <c r="B313" s="99"/>
      <c r="C313" s="99"/>
      <c r="D313" s="99"/>
      <c r="E313" s="99"/>
      <c r="F313" s="99"/>
      <c r="G313" s="175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179"/>
      <c r="AL313" s="99"/>
      <c r="AX313" s="57"/>
      <c r="AY313" s="57"/>
      <c r="AZ313" s="57"/>
      <c r="BA313" s="57"/>
      <c r="BB313" s="57"/>
      <c r="BC313" s="57"/>
    </row>
    <row r="314" spans="1:55" ht="15.75">
      <c r="A314" s="99"/>
      <c r="B314" s="99"/>
      <c r="C314" s="99"/>
      <c r="D314" s="99"/>
      <c r="E314" s="99"/>
      <c r="F314" s="99"/>
      <c r="G314" s="175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179"/>
      <c r="AL314" s="99"/>
      <c r="AX314" s="57"/>
      <c r="AY314" s="57"/>
      <c r="AZ314" s="57"/>
      <c r="BA314" s="57"/>
      <c r="BB314" s="57"/>
      <c r="BC314" s="57"/>
    </row>
    <row r="315" spans="1:55" ht="15.75">
      <c r="A315" s="99"/>
      <c r="B315" s="99"/>
      <c r="C315" s="99"/>
      <c r="D315" s="99"/>
      <c r="E315" s="99"/>
      <c r="F315" s="99"/>
      <c r="G315" s="175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179"/>
      <c r="AL315" s="99"/>
      <c r="AX315" s="57"/>
      <c r="AY315" s="57"/>
      <c r="AZ315" s="57"/>
      <c r="BA315" s="57"/>
      <c r="BB315" s="57"/>
      <c r="BC315" s="57"/>
    </row>
    <row r="316" spans="1:55" ht="15.75">
      <c r="A316" s="99"/>
      <c r="B316" s="99"/>
      <c r="C316" s="99"/>
      <c r="D316" s="99"/>
      <c r="E316" s="99"/>
      <c r="F316" s="99"/>
      <c r="G316" s="175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179"/>
      <c r="AL316" s="99"/>
      <c r="AX316" s="57"/>
      <c r="AY316" s="57"/>
      <c r="AZ316" s="57"/>
      <c r="BA316" s="57"/>
      <c r="BB316" s="57"/>
      <c r="BC316" s="57"/>
    </row>
    <row r="317" spans="1:55" ht="15.75">
      <c r="A317" s="99"/>
      <c r="B317" s="99"/>
      <c r="C317" s="99"/>
      <c r="D317" s="99"/>
      <c r="E317" s="99"/>
      <c r="F317" s="99"/>
      <c r="G317" s="175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179"/>
      <c r="AL317" s="99"/>
      <c r="AX317" s="57"/>
      <c r="AY317" s="57"/>
      <c r="AZ317" s="57"/>
      <c r="BA317" s="57"/>
      <c r="BB317" s="57"/>
      <c r="BC317" s="57"/>
    </row>
    <row r="318" spans="1:55" ht="15.75">
      <c r="A318" s="99"/>
      <c r="B318" s="99"/>
      <c r="C318" s="99"/>
      <c r="D318" s="99"/>
      <c r="E318" s="99"/>
      <c r="F318" s="99"/>
      <c r="G318" s="175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179"/>
      <c r="AL318" s="99"/>
      <c r="AX318" s="57"/>
      <c r="AY318" s="57"/>
      <c r="AZ318" s="57"/>
      <c r="BA318" s="57"/>
      <c r="BB318" s="57"/>
      <c r="BC318" s="57"/>
    </row>
    <row r="319" spans="1:55" ht="15.75">
      <c r="A319" s="99"/>
      <c r="B319" s="99"/>
      <c r="C319" s="99"/>
      <c r="D319" s="99"/>
      <c r="E319" s="99"/>
      <c r="F319" s="99"/>
      <c r="G319" s="175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179"/>
      <c r="AL319" s="99"/>
      <c r="AX319" s="57"/>
      <c r="AY319" s="57"/>
      <c r="AZ319" s="57"/>
      <c r="BA319" s="57"/>
      <c r="BB319" s="57"/>
      <c r="BC319" s="57"/>
    </row>
    <row r="320" spans="1:55" ht="15.75">
      <c r="A320" s="99"/>
      <c r="B320" s="99"/>
      <c r="C320" s="99"/>
      <c r="D320" s="99"/>
      <c r="E320" s="99"/>
      <c r="F320" s="99"/>
      <c r="G320" s="175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179"/>
      <c r="AL320" s="99"/>
      <c r="AX320" s="57"/>
      <c r="AY320" s="57"/>
      <c r="AZ320" s="57"/>
      <c r="BA320" s="57"/>
      <c r="BB320" s="57"/>
      <c r="BC320" s="57"/>
    </row>
    <row r="321" spans="1:55" ht="15.75">
      <c r="A321" s="99"/>
      <c r="B321" s="99"/>
      <c r="C321" s="99"/>
      <c r="D321" s="99"/>
      <c r="E321" s="99"/>
      <c r="F321" s="99"/>
      <c r="G321" s="175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179"/>
      <c r="AL321" s="99"/>
      <c r="AX321" s="57"/>
      <c r="AY321" s="57"/>
      <c r="AZ321" s="57"/>
      <c r="BA321" s="57"/>
      <c r="BB321" s="57"/>
      <c r="BC321" s="57"/>
    </row>
    <row r="322" spans="1:55" ht="15.75">
      <c r="A322" s="99"/>
      <c r="B322" s="99"/>
      <c r="C322" s="99"/>
      <c r="D322" s="99"/>
      <c r="E322" s="99"/>
      <c r="F322" s="99"/>
      <c r="G322" s="175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179"/>
      <c r="AL322" s="99"/>
      <c r="AX322" s="57"/>
      <c r="AY322" s="57"/>
      <c r="AZ322" s="57"/>
      <c r="BA322" s="57"/>
      <c r="BB322" s="57"/>
      <c r="BC322" s="57"/>
    </row>
    <row r="323" spans="1:55" ht="15.75">
      <c r="A323" s="99"/>
      <c r="B323" s="99"/>
      <c r="C323" s="99"/>
      <c r="D323" s="99"/>
      <c r="E323" s="99"/>
      <c r="F323" s="99"/>
      <c r="G323" s="175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179"/>
      <c r="AL323" s="99"/>
      <c r="AX323" s="57"/>
      <c r="AY323" s="57"/>
      <c r="AZ323" s="57"/>
      <c r="BA323" s="57"/>
      <c r="BB323" s="57"/>
      <c r="BC323" s="57"/>
    </row>
    <row r="324" spans="1:55" ht="15.75">
      <c r="A324" s="99"/>
      <c r="B324" s="99"/>
      <c r="C324" s="99"/>
      <c r="D324" s="99"/>
      <c r="E324" s="99"/>
      <c r="F324" s="99"/>
      <c r="G324" s="175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179"/>
      <c r="AL324" s="99"/>
      <c r="AX324" s="57"/>
      <c r="AY324" s="57"/>
      <c r="AZ324" s="57"/>
      <c r="BA324" s="57"/>
      <c r="BB324" s="57"/>
      <c r="BC324" s="57"/>
    </row>
    <row r="325" spans="1:55" ht="15.75">
      <c r="A325" s="99"/>
      <c r="B325" s="99"/>
      <c r="C325" s="99"/>
      <c r="D325" s="99"/>
      <c r="E325" s="99"/>
      <c r="F325" s="99"/>
      <c r="G325" s="175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179"/>
      <c r="AL325" s="99"/>
      <c r="AX325" s="57"/>
      <c r="AY325" s="57"/>
      <c r="AZ325" s="57"/>
      <c r="BA325" s="57"/>
      <c r="BB325" s="57"/>
      <c r="BC325" s="57"/>
    </row>
    <row r="326" spans="1:55" ht="15.75">
      <c r="A326" s="99"/>
      <c r="B326" s="99"/>
      <c r="C326" s="99"/>
      <c r="D326" s="99"/>
      <c r="E326" s="99"/>
      <c r="F326" s="99"/>
      <c r="G326" s="175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179"/>
      <c r="AL326" s="99"/>
      <c r="AX326" s="57"/>
      <c r="AY326" s="57"/>
      <c r="AZ326" s="57"/>
      <c r="BA326" s="57"/>
      <c r="BB326" s="57"/>
      <c r="BC326" s="57"/>
    </row>
    <row r="327" spans="1:55" ht="15.75">
      <c r="A327" s="99"/>
      <c r="B327" s="99"/>
      <c r="C327" s="99"/>
      <c r="D327" s="99"/>
      <c r="E327" s="99"/>
      <c r="F327" s="99"/>
      <c r="G327" s="175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179"/>
      <c r="AL327" s="99"/>
      <c r="AX327" s="57"/>
      <c r="AY327" s="57"/>
      <c r="AZ327" s="57"/>
      <c r="BA327" s="57"/>
      <c r="BB327" s="57"/>
      <c r="BC327" s="57"/>
    </row>
    <row r="328" spans="1:55" ht="15.75">
      <c r="A328" s="99"/>
      <c r="B328" s="99"/>
      <c r="C328" s="99"/>
      <c r="D328" s="99"/>
      <c r="E328" s="99"/>
      <c r="F328" s="99"/>
      <c r="G328" s="175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179"/>
      <c r="AL328" s="99"/>
      <c r="AX328" s="57"/>
      <c r="AY328" s="57"/>
      <c r="AZ328" s="57"/>
      <c r="BA328" s="57"/>
      <c r="BB328" s="57"/>
      <c r="BC328" s="57"/>
    </row>
    <row r="329" spans="1:55" ht="15.75">
      <c r="A329" s="99"/>
      <c r="B329" s="99"/>
      <c r="C329" s="99"/>
      <c r="D329" s="99"/>
      <c r="E329" s="99"/>
      <c r="F329" s="99"/>
      <c r="G329" s="175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179"/>
      <c r="AL329" s="99"/>
      <c r="AX329" s="57"/>
      <c r="AY329" s="57"/>
      <c r="AZ329" s="57"/>
      <c r="BA329" s="57"/>
      <c r="BB329" s="57"/>
      <c r="BC329" s="57"/>
    </row>
    <row r="330" spans="1:55" ht="15.75">
      <c r="A330" s="99"/>
      <c r="B330" s="99"/>
      <c r="C330" s="99"/>
      <c r="D330" s="99"/>
      <c r="E330" s="99"/>
      <c r="F330" s="99"/>
      <c r="G330" s="175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179"/>
      <c r="AL330" s="99"/>
      <c r="AX330" s="57"/>
      <c r="AY330" s="57"/>
      <c r="AZ330" s="57"/>
      <c r="BA330" s="57"/>
      <c r="BB330" s="57"/>
      <c r="BC330" s="57"/>
    </row>
    <row r="331" spans="1:55" ht="15.75">
      <c r="A331" s="99"/>
      <c r="B331" s="99"/>
      <c r="C331" s="99"/>
      <c r="D331" s="99"/>
      <c r="E331" s="99"/>
      <c r="F331" s="99"/>
      <c r="G331" s="175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179"/>
      <c r="AL331" s="99"/>
      <c r="AX331" s="57"/>
      <c r="AY331" s="57"/>
      <c r="AZ331" s="57"/>
      <c r="BA331" s="57"/>
      <c r="BB331" s="57"/>
      <c r="BC331" s="57"/>
    </row>
    <row r="332" spans="1:55" ht="15.75">
      <c r="A332" s="99"/>
      <c r="B332" s="99"/>
      <c r="C332" s="99"/>
      <c r="D332" s="99"/>
      <c r="E332" s="99"/>
      <c r="F332" s="99"/>
      <c r="G332" s="175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179"/>
      <c r="AL332" s="99"/>
      <c r="AX332" s="57"/>
      <c r="AY332" s="57"/>
      <c r="AZ332" s="57"/>
      <c r="BA332" s="57"/>
      <c r="BB332" s="57"/>
      <c r="BC332" s="57"/>
    </row>
    <row r="333" spans="1:55" ht="15.75">
      <c r="A333" s="99"/>
      <c r="B333" s="99"/>
      <c r="C333" s="99"/>
      <c r="D333" s="99"/>
      <c r="E333" s="99"/>
      <c r="F333" s="99"/>
      <c r="G333" s="175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179"/>
      <c r="AL333" s="99"/>
      <c r="AX333" s="57"/>
      <c r="AY333" s="57"/>
      <c r="AZ333" s="57"/>
      <c r="BA333" s="57"/>
      <c r="BB333" s="57"/>
      <c r="BC333" s="57"/>
    </row>
    <row r="334" spans="1:55" ht="15.75">
      <c r="A334" s="99"/>
      <c r="B334" s="99"/>
      <c r="C334" s="99"/>
      <c r="D334" s="99"/>
      <c r="E334" s="99"/>
      <c r="F334" s="99"/>
      <c r="G334" s="175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179"/>
      <c r="AL334" s="99"/>
      <c r="AX334" s="57"/>
      <c r="AY334" s="57"/>
      <c r="AZ334" s="57"/>
      <c r="BA334" s="57"/>
      <c r="BB334" s="57"/>
      <c r="BC334" s="57"/>
    </row>
    <row r="335" spans="1:55" ht="15.75">
      <c r="A335" s="99"/>
      <c r="B335" s="99"/>
      <c r="C335" s="99"/>
      <c r="D335" s="99"/>
      <c r="E335" s="99"/>
      <c r="F335" s="99"/>
      <c r="G335" s="175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179"/>
      <c r="AL335" s="99"/>
      <c r="AX335" s="57"/>
      <c r="AY335" s="57"/>
      <c r="AZ335" s="57"/>
      <c r="BA335" s="57"/>
      <c r="BB335" s="57"/>
      <c r="BC335" s="57"/>
    </row>
    <row r="336" spans="1:55" ht="15.75">
      <c r="A336" s="99"/>
      <c r="B336" s="99"/>
      <c r="C336" s="99"/>
      <c r="D336" s="99"/>
      <c r="E336" s="99"/>
      <c r="F336" s="99"/>
      <c r="G336" s="175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179"/>
      <c r="AL336" s="99"/>
      <c r="AX336" s="57"/>
      <c r="AY336" s="57"/>
      <c r="AZ336" s="57"/>
      <c r="BA336" s="57"/>
      <c r="BB336" s="57"/>
      <c r="BC336" s="57"/>
    </row>
    <row r="337" spans="1:55" ht="15.75">
      <c r="A337" s="99"/>
      <c r="B337" s="99"/>
      <c r="C337" s="99"/>
      <c r="D337" s="99"/>
      <c r="E337" s="99"/>
      <c r="F337" s="99"/>
      <c r="G337" s="175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179"/>
      <c r="AL337" s="99"/>
      <c r="AX337" s="57"/>
      <c r="AY337" s="57"/>
      <c r="AZ337" s="57"/>
      <c r="BA337" s="57"/>
      <c r="BB337" s="57"/>
      <c r="BC337" s="57"/>
    </row>
    <row r="338" spans="1:55" ht="15.75">
      <c r="A338" s="99"/>
      <c r="B338" s="99"/>
      <c r="C338" s="99"/>
      <c r="D338" s="99"/>
      <c r="E338" s="99"/>
      <c r="F338" s="99"/>
      <c r="G338" s="175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179"/>
      <c r="AL338" s="99"/>
      <c r="AX338" s="57"/>
      <c r="AY338" s="57"/>
      <c r="AZ338" s="57"/>
      <c r="BA338" s="57"/>
      <c r="BB338" s="57"/>
      <c r="BC338" s="57"/>
    </row>
    <row r="339" spans="1:55" ht="15.75">
      <c r="A339" s="99"/>
      <c r="B339" s="99"/>
      <c r="C339" s="99"/>
      <c r="D339" s="99"/>
      <c r="E339" s="99"/>
      <c r="F339" s="99"/>
      <c r="G339" s="175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179"/>
      <c r="AL339" s="99"/>
      <c r="AX339" s="57"/>
      <c r="AY339" s="57"/>
      <c r="AZ339" s="57"/>
      <c r="BA339" s="57"/>
      <c r="BB339" s="57"/>
      <c r="BC339" s="57"/>
    </row>
    <row r="340" spans="1:55" ht="15.75">
      <c r="A340" s="99"/>
      <c r="B340" s="99"/>
      <c r="C340" s="99"/>
      <c r="D340" s="99"/>
      <c r="E340" s="99"/>
      <c r="F340" s="99"/>
      <c r="G340" s="175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179"/>
      <c r="AL340" s="99"/>
      <c r="AX340" s="57"/>
      <c r="AY340" s="57"/>
      <c r="AZ340" s="57"/>
      <c r="BA340" s="57"/>
      <c r="BB340" s="57"/>
      <c r="BC340" s="57"/>
    </row>
    <row r="341" spans="1:55" ht="15.75">
      <c r="A341" s="99"/>
      <c r="B341" s="99"/>
      <c r="C341" s="99"/>
      <c r="D341" s="99"/>
      <c r="E341" s="99"/>
      <c r="F341" s="99"/>
      <c r="G341" s="175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179"/>
      <c r="AL341" s="99"/>
      <c r="AX341" s="57"/>
      <c r="AY341" s="57"/>
      <c r="AZ341" s="57"/>
      <c r="BA341" s="57"/>
      <c r="BB341" s="57"/>
      <c r="BC341" s="57"/>
    </row>
    <row r="342" spans="1:55" ht="15.75">
      <c r="A342" s="99"/>
      <c r="B342" s="99"/>
      <c r="C342" s="99"/>
      <c r="D342" s="99"/>
      <c r="E342" s="99"/>
      <c r="F342" s="99"/>
      <c r="G342" s="175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179"/>
      <c r="AL342" s="99"/>
      <c r="AX342" s="57"/>
      <c r="AY342" s="57"/>
      <c r="AZ342" s="57"/>
      <c r="BA342" s="57"/>
      <c r="BB342" s="57"/>
      <c r="BC342" s="57"/>
    </row>
    <row r="343" spans="14:22" ht="22.5">
      <c r="N343" s="99"/>
      <c r="O343" s="99"/>
      <c r="P343" s="99"/>
      <c r="Q343" s="99"/>
      <c r="R343" s="99"/>
      <c r="S343" s="99"/>
      <c r="T343" s="99"/>
      <c r="U343" s="99"/>
      <c r="V343" s="99"/>
    </row>
    <row r="344" spans="14:22" ht="22.5">
      <c r="N344" s="99"/>
      <c r="O344" s="99"/>
      <c r="P344" s="99"/>
      <c r="Q344" s="99"/>
      <c r="R344" s="99"/>
      <c r="S344" s="99"/>
      <c r="T344" s="99"/>
      <c r="U344" s="99"/>
      <c r="V344" s="99"/>
    </row>
    <row r="345" spans="14:22" ht="22.5">
      <c r="N345" s="99"/>
      <c r="O345" s="99"/>
      <c r="P345" s="99"/>
      <c r="Q345" s="99"/>
      <c r="R345" s="99"/>
      <c r="S345" s="99"/>
      <c r="T345" s="99"/>
      <c r="U345" s="99"/>
      <c r="V345" s="99"/>
    </row>
    <row r="346" spans="14:22" ht="22.5">
      <c r="N346" s="99"/>
      <c r="O346" s="99"/>
      <c r="P346" s="99"/>
      <c r="Q346" s="99"/>
      <c r="R346" s="99"/>
      <c r="S346" s="99"/>
      <c r="T346" s="99"/>
      <c r="U346" s="99"/>
      <c r="V346" s="99"/>
    </row>
    <row r="347" spans="14:22" ht="22.5">
      <c r="N347" s="99"/>
      <c r="O347" s="99"/>
      <c r="P347" s="99"/>
      <c r="Q347" s="99"/>
      <c r="R347" s="99"/>
      <c r="S347" s="99"/>
      <c r="T347" s="99"/>
      <c r="U347" s="99"/>
      <c r="V347" s="99"/>
    </row>
    <row r="348" spans="14:22" ht="22.5">
      <c r="N348" s="99"/>
      <c r="O348" s="99"/>
      <c r="P348" s="99"/>
      <c r="Q348" s="99"/>
      <c r="R348" s="99"/>
      <c r="S348" s="99"/>
      <c r="T348" s="99"/>
      <c r="U348" s="99"/>
      <c r="V348" s="99"/>
    </row>
    <row r="349" spans="14:22" ht="22.5">
      <c r="N349" s="99"/>
      <c r="O349" s="99"/>
      <c r="P349" s="99"/>
      <c r="Q349" s="99"/>
      <c r="R349" s="99"/>
      <c r="S349" s="99"/>
      <c r="T349" s="99"/>
      <c r="U349" s="99"/>
      <c r="V349" s="99"/>
    </row>
    <row r="350" spans="14:22" ht="22.5">
      <c r="N350" s="99"/>
      <c r="O350" s="99"/>
      <c r="P350" s="99"/>
      <c r="Q350" s="99"/>
      <c r="R350" s="99"/>
      <c r="S350" s="99"/>
      <c r="T350" s="99"/>
      <c r="U350" s="99"/>
      <c r="V350" s="99"/>
    </row>
    <row r="351" spans="14:22" ht="22.5">
      <c r="N351" s="99"/>
      <c r="O351" s="99"/>
      <c r="P351" s="99"/>
      <c r="Q351" s="99"/>
      <c r="R351" s="99"/>
      <c r="S351" s="99"/>
      <c r="T351" s="99"/>
      <c r="U351" s="99"/>
      <c r="V351" s="99"/>
    </row>
    <row r="352" spans="14:22" ht="22.5">
      <c r="N352" s="99"/>
      <c r="O352" s="99"/>
      <c r="P352" s="99"/>
      <c r="Q352" s="99"/>
      <c r="R352" s="99"/>
      <c r="S352" s="99"/>
      <c r="T352" s="99"/>
      <c r="U352" s="99"/>
      <c r="V352" s="99"/>
    </row>
    <row r="353" spans="14:22" ht="22.5">
      <c r="N353" s="99"/>
      <c r="O353" s="99"/>
      <c r="P353" s="99"/>
      <c r="Q353" s="99"/>
      <c r="R353" s="99"/>
      <c r="S353" s="99"/>
      <c r="T353" s="99"/>
      <c r="U353" s="99"/>
      <c r="V353" s="99"/>
    </row>
    <row r="354" spans="14:22" ht="22.5">
      <c r="N354" s="99"/>
      <c r="O354" s="99"/>
      <c r="P354" s="99"/>
      <c r="Q354" s="99"/>
      <c r="R354" s="99"/>
      <c r="S354" s="99"/>
      <c r="T354" s="99"/>
      <c r="U354" s="99"/>
      <c r="V354" s="99"/>
    </row>
    <row r="355" spans="14:22" ht="22.5">
      <c r="N355" s="99"/>
      <c r="O355" s="99"/>
      <c r="P355" s="99"/>
      <c r="Q355" s="99"/>
      <c r="R355" s="99"/>
      <c r="S355" s="99"/>
      <c r="T355" s="99"/>
      <c r="U355" s="99"/>
      <c r="V355" s="99"/>
    </row>
    <row r="356" spans="14:22" ht="22.5">
      <c r="N356" s="99"/>
      <c r="O356" s="99"/>
      <c r="P356" s="99"/>
      <c r="Q356" s="99"/>
      <c r="R356" s="99"/>
      <c r="S356" s="99"/>
      <c r="T356" s="99"/>
      <c r="U356" s="99"/>
      <c r="V356" s="99"/>
    </row>
    <row r="357" spans="14:22" ht="22.5">
      <c r="N357" s="99"/>
      <c r="O357" s="99"/>
      <c r="P357" s="99"/>
      <c r="Q357" s="99"/>
      <c r="R357" s="99"/>
      <c r="S357" s="99"/>
      <c r="T357" s="99"/>
      <c r="U357" s="99"/>
      <c r="V357" s="99"/>
    </row>
    <row r="358" spans="14:22" ht="22.5">
      <c r="N358" s="99"/>
      <c r="O358" s="99"/>
      <c r="P358" s="99"/>
      <c r="Q358" s="99"/>
      <c r="R358" s="99"/>
      <c r="S358" s="99"/>
      <c r="T358" s="99"/>
      <c r="U358" s="99"/>
      <c r="V358" s="99"/>
    </row>
    <row r="359" spans="14:22" ht="22.5">
      <c r="N359" s="99"/>
      <c r="O359" s="99"/>
      <c r="P359" s="99"/>
      <c r="Q359" s="99"/>
      <c r="R359" s="99"/>
      <c r="S359" s="99"/>
      <c r="T359" s="99"/>
      <c r="U359" s="99"/>
      <c r="V359" s="99"/>
    </row>
    <row r="360" spans="14:22" ht="22.5">
      <c r="N360" s="99"/>
      <c r="O360" s="99"/>
      <c r="P360" s="99"/>
      <c r="Q360" s="99"/>
      <c r="R360" s="99"/>
      <c r="S360" s="99"/>
      <c r="T360" s="99"/>
      <c r="U360" s="99"/>
      <c r="V360" s="99"/>
    </row>
    <row r="361" spans="14:22" ht="22.5">
      <c r="N361" s="99"/>
      <c r="O361" s="99"/>
      <c r="P361" s="99"/>
      <c r="Q361" s="99"/>
      <c r="R361" s="99"/>
      <c r="S361" s="99"/>
      <c r="T361" s="99"/>
      <c r="U361" s="99"/>
      <c r="V361" s="99"/>
    </row>
    <row r="362" spans="14:22" ht="22.5">
      <c r="N362" s="99"/>
      <c r="O362" s="99"/>
      <c r="P362" s="99"/>
      <c r="Q362" s="99"/>
      <c r="R362" s="99"/>
      <c r="S362" s="99"/>
      <c r="T362" s="99"/>
      <c r="U362" s="99"/>
      <c r="V362" s="99"/>
    </row>
    <row r="363" spans="14:22" ht="22.5">
      <c r="N363" s="99"/>
      <c r="O363" s="99"/>
      <c r="P363" s="99"/>
      <c r="Q363" s="99"/>
      <c r="R363" s="99"/>
      <c r="S363" s="99"/>
      <c r="T363" s="99"/>
      <c r="U363" s="99"/>
      <c r="V363" s="99"/>
    </row>
    <row r="364" spans="14:22" ht="22.5">
      <c r="N364" s="99"/>
      <c r="O364" s="99"/>
      <c r="P364" s="99"/>
      <c r="Q364" s="99"/>
      <c r="R364" s="99"/>
      <c r="S364" s="99"/>
      <c r="T364" s="99"/>
      <c r="U364" s="99"/>
      <c r="V364" s="99"/>
    </row>
    <row r="365" spans="14:22" ht="22.5">
      <c r="N365" s="99"/>
      <c r="O365" s="99"/>
      <c r="P365" s="99"/>
      <c r="Q365" s="99"/>
      <c r="R365" s="99"/>
      <c r="S365" s="99"/>
      <c r="T365" s="99"/>
      <c r="U365" s="99"/>
      <c r="V365" s="99"/>
    </row>
    <row r="366" spans="14:22" ht="22.5">
      <c r="N366" s="99"/>
      <c r="O366" s="99"/>
      <c r="P366" s="99"/>
      <c r="Q366" s="99"/>
      <c r="R366" s="99"/>
      <c r="S366" s="99"/>
      <c r="T366" s="99"/>
      <c r="U366" s="99"/>
      <c r="V366" s="99"/>
    </row>
    <row r="367" spans="14:22" ht="22.5">
      <c r="N367" s="99"/>
      <c r="O367" s="99"/>
      <c r="P367" s="99"/>
      <c r="Q367" s="99"/>
      <c r="R367" s="99"/>
      <c r="S367" s="99"/>
      <c r="T367" s="99"/>
      <c r="U367" s="99"/>
      <c r="V367" s="99"/>
    </row>
    <row r="368" spans="14:22" ht="22.5">
      <c r="N368" s="99"/>
      <c r="O368" s="99"/>
      <c r="P368" s="99"/>
      <c r="Q368" s="99"/>
      <c r="R368" s="99"/>
      <c r="S368" s="99"/>
      <c r="T368" s="99"/>
      <c r="U368" s="99"/>
      <c r="V368" s="99"/>
    </row>
    <row r="369" spans="14:22" ht="22.5">
      <c r="N369" s="99"/>
      <c r="O369" s="99"/>
      <c r="P369" s="99"/>
      <c r="Q369" s="99"/>
      <c r="R369" s="99"/>
      <c r="S369" s="99"/>
      <c r="T369" s="99"/>
      <c r="U369" s="99"/>
      <c r="V369" s="99"/>
    </row>
    <row r="370" spans="14:22" ht="22.5">
      <c r="N370" s="99"/>
      <c r="O370" s="99"/>
      <c r="P370" s="99"/>
      <c r="Q370" s="99"/>
      <c r="R370" s="99"/>
      <c r="S370" s="99"/>
      <c r="T370" s="99"/>
      <c r="U370" s="99"/>
      <c r="V370" s="99"/>
    </row>
    <row r="371" spans="14:22" ht="22.5">
      <c r="N371" s="99"/>
      <c r="O371" s="99"/>
      <c r="P371" s="99"/>
      <c r="Q371" s="99"/>
      <c r="R371" s="99"/>
      <c r="S371" s="99"/>
      <c r="T371" s="99"/>
      <c r="U371" s="99"/>
      <c r="V371" s="99"/>
    </row>
    <row r="372" spans="14:22" ht="22.5">
      <c r="N372" s="99"/>
      <c r="O372" s="99"/>
      <c r="P372" s="99"/>
      <c r="Q372" s="99"/>
      <c r="R372" s="99"/>
      <c r="S372" s="99"/>
      <c r="T372" s="99"/>
      <c r="U372" s="99"/>
      <c r="V372" s="99"/>
    </row>
    <row r="373" spans="14:22" ht="22.5">
      <c r="N373" s="99"/>
      <c r="O373" s="99"/>
      <c r="P373" s="99"/>
      <c r="Q373" s="99"/>
      <c r="R373" s="99"/>
      <c r="S373" s="99"/>
      <c r="T373" s="99"/>
      <c r="U373" s="99"/>
      <c r="V373" s="99"/>
    </row>
    <row r="374" spans="14:22" ht="22.5">
      <c r="N374" s="99"/>
      <c r="O374" s="99"/>
      <c r="P374" s="99"/>
      <c r="Q374" s="99"/>
      <c r="R374" s="99"/>
      <c r="S374" s="99"/>
      <c r="T374" s="99"/>
      <c r="U374" s="99"/>
      <c r="V374" s="99"/>
    </row>
    <row r="375" spans="14:22" ht="22.5">
      <c r="N375" s="99"/>
      <c r="O375" s="99"/>
      <c r="P375" s="99"/>
      <c r="Q375" s="99"/>
      <c r="R375" s="99"/>
      <c r="S375" s="99"/>
      <c r="T375" s="99"/>
      <c r="U375" s="99"/>
      <c r="V375" s="99"/>
    </row>
    <row r="376" spans="14:22" ht="22.5">
      <c r="N376" s="99"/>
      <c r="O376" s="99"/>
      <c r="P376" s="99"/>
      <c r="Q376" s="99"/>
      <c r="R376" s="99"/>
      <c r="S376" s="99"/>
      <c r="T376" s="99"/>
      <c r="U376" s="99"/>
      <c r="V376" s="99"/>
    </row>
    <row r="377" spans="14:22" ht="22.5">
      <c r="N377" s="99"/>
      <c r="O377" s="99"/>
      <c r="P377" s="99"/>
      <c r="Q377" s="99"/>
      <c r="R377" s="99"/>
      <c r="S377" s="99"/>
      <c r="T377" s="99"/>
      <c r="U377" s="99"/>
      <c r="V377" s="99"/>
    </row>
    <row r="378" spans="14:22" ht="22.5">
      <c r="N378" s="99"/>
      <c r="O378" s="99"/>
      <c r="P378" s="99"/>
      <c r="Q378" s="99"/>
      <c r="R378" s="99"/>
      <c r="S378" s="99"/>
      <c r="T378" s="99"/>
      <c r="U378" s="99"/>
      <c r="V378" s="99"/>
    </row>
    <row r="379" spans="14:22" ht="22.5">
      <c r="N379" s="99"/>
      <c r="O379" s="99"/>
      <c r="P379" s="99"/>
      <c r="Q379" s="99"/>
      <c r="R379" s="99"/>
      <c r="S379" s="99"/>
      <c r="T379" s="99"/>
      <c r="U379" s="99"/>
      <c r="V379" s="99"/>
    </row>
    <row r="380" spans="14:22" ht="22.5">
      <c r="N380" s="99"/>
      <c r="O380" s="99"/>
      <c r="P380" s="99"/>
      <c r="Q380" s="99"/>
      <c r="R380" s="99"/>
      <c r="S380" s="99"/>
      <c r="T380" s="99"/>
      <c r="U380" s="99"/>
      <c r="V380" s="99"/>
    </row>
    <row r="381" spans="14:22" ht="22.5">
      <c r="N381" s="99"/>
      <c r="O381" s="99"/>
      <c r="P381" s="99"/>
      <c r="Q381" s="99"/>
      <c r="R381" s="99"/>
      <c r="S381" s="99"/>
      <c r="T381" s="99"/>
      <c r="U381" s="99"/>
      <c r="V381" s="99"/>
    </row>
    <row r="382" spans="14:22" ht="22.5">
      <c r="N382" s="99"/>
      <c r="O382" s="99"/>
      <c r="P382" s="99"/>
      <c r="Q382" s="99"/>
      <c r="R382" s="99"/>
      <c r="S382" s="99"/>
      <c r="T382" s="99"/>
      <c r="U382" s="99"/>
      <c r="V382" s="99"/>
    </row>
    <row r="383" spans="14:22" ht="22.5">
      <c r="N383" s="99"/>
      <c r="O383" s="99"/>
      <c r="P383" s="99"/>
      <c r="Q383" s="99"/>
      <c r="R383" s="99"/>
      <c r="S383" s="99"/>
      <c r="T383" s="99"/>
      <c r="U383" s="99"/>
      <c r="V383" s="99"/>
    </row>
    <row r="384" spans="14:22" ht="22.5">
      <c r="N384" s="99"/>
      <c r="O384" s="99"/>
      <c r="P384" s="99"/>
      <c r="Q384" s="99"/>
      <c r="R384" s="99"/>
      <c r="S384" s="99"/>
      <c r="T384" s="99"/>
      <c r="U384" s="99"/>
      <c r="V384" s="99"/>
    </row>
    <row r="385" spans="14:22" ht="22.5">
      <c r="N385" s="99"/>
      <c r="O385" s="99"/>
      <c r="P385" s="99"/>
      <c r="Q385" s="99"/>
      <c r="R385" s="99"/>
      <c r="S385" s="99"/>
      <c r="T385" s="99"/>
      <c r="U385" s="99"/>
      <c r="V385" s="99"/>
    </row>
  </sheetData>
  <sheetProtection/>
  <autoFilter ref="J15:K62"/>
  <mergeCells count="42">
    <mergeCell ref="U1:V1"/>
    <mergeCell ref="U4:X4"/>
    <mergeCell ref="A10:X10"/>
    <mergeCell ref="S16:T16"/>
    <mergeCell ref="C15:C16"/>
    <mergeCell ref="F16:F17"/>
    <mergeCell ref="G16:G17"/>
    <mergeCell ref="I16:I17"/>
    <mergeCell ref="U8:V8"/>
    <mergeCell ref="A12:X12"/>
    <mergeCell ref="P16:P17"/>
    <mergeCell ref="H16:H17"/>
    <mergeCell ref="D15:E16"/>
    <mergeCell ref="S15:V15"/>
    <mergeCell ref="Q3:T7"/>
    <mergeCell ref="N16:N17"/>
    <mergeCell ref="M16:M17"/>
    <mergeCell ref="Q16:Q17"/>
    <mergeCell ref="L15:M15"/>
    <mergeCell ref="A13:X13"/>
    <mergeCell ref="A15:A17"/>
    <mergeCell ref="K15:K17"/>
    <mergeCell ref="R16:R17"/>
    <mergeCell ref="X15:Z15"/>
    <mergeCell ref="B15:B17"/>
    <mergeCell ref="AK15:AK17"/>
    <mergeCell ref="AA15:AA17"/>
    <mergeCell ref="L16:L17"/>
    <mergeCell ref="N15:O15"/>
    <mergeCell ref="U16:V16"/>
    <mergeCell ref="P15:R15"/>
    <mergeCell ref="AI15:AI17"/>
    <mergeCell ref="O16:O17"/>
    <mergeCell ref="F15:I15"/>
    <mergeCell ref="AL15:AL17"/>
    <mergeCell ref="X16:X17"/>
    <mergeCell ref="Y16:Y17"/>
    <mergeCell ref="Z16:Z17"/>
    <mergeCell ref="AE16:AE17"/>
    <mergeCell ref="J15:J17"/>
    <mergeCell ref="AF16:AF17"/>
    <mergeCell ref="W15:W17"/>
  </mergeCells>
  <printOptions/>
  <pageMargins left="0.5118110236220472" right="0.3937007874015748" top="0.31496062992125984" bottom="0.35433070866141736" header="0.2362204724409449" footer="0.2362204724409449"/>
  <pageSetup fitToHeight="17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view="pageBreakPreview" zoomScale="80" zoomScaleSheetLayoutView="80" zoomScalePageLayoutView="0" workbookViewId="0" topLeftCell="A22">
      <selection activeCell="C36" sqref="C36"/>
    </sheetView>
  </sheetViews>
  <sheetFormatPr defaultColWidth="9.00390625" defaultRowHeight="15.75"/>
  <cols>
    <col min="1" max="1" width="9.00390625" style="57" customWidth="1"/>
    <col min="2" max="2" width="5.75390625" style="57" customWidth="1"/>
    <col min="3" max="3" width="33.00390625" style="57" customWidth="1"/>
    <col min="4" max="4" width="10.00390625" style="57" customWidth="1"/>
    <col min="5" max="5" width="12.50390625" style="57" customWidth="1"/>
    <col min="6" max="7" width="0" style="57" hidden="1" customWidth="1"/>
    <col min="8" max="8" width="16.00390625" style="57" customWidth="1"/>
    <col min="9" max="9" width="37.50390625" style="57" customWidth="1"/>
    <col min="10" max="10" width="9.00390625" style="57" customWidth="1"/>
    <col min="11" max="11" width="13.00390625" style="57" customWidth="1"/>
    <col min="12" max="16384" width="9.00390625" style="57" customWidth="1"/>
  </cols>
  <sheetData>
    <row r="2" ht="15.75">
      <c r="I2" s="328" t="s">
        <v>257</v>
      </c>
    </row>
    <row r="3" ht="15.75">
      <c r="I3" s="328"/>
    </row>
    <row r="4" spans="2:10" ht="23.25" customHeight="1">
      <c r="B4" s="661" t="s">
        <v>258</v>
      </c>
      <c r="C4" s="661"/>
      <c r="D4" s="661"/>
      <c r="E4" s="661"/>
      <c r="F4" s="661"/>
      <c r="G4" s="661"/>
      <c r="H4" s="661"/>
      <c r="I4" s="661"/>
      <c r="J4" s="329"/>
    </row>
    <row r="5" spans="2:10" ht="15.75" customHeight="1">
      <c r="B5" s="329"/>
      <c r="C5" s="329"/>
      <c r="D5" s="329"/>
      <c r="E5" s="329"/>
      <c r="F5" s="329"/>
      <c r="G5" s="329"/>
      <c r="H5" s="329"/>
      <c r="I5" s="329"/>
      <c r="J5" s="329"/>
    </row>
    <row r="6" s="42" customFormat="1" ht="18.75">
      <c r="I6" s="330" t="s">
        <v>259</v>
      </c>
    </row>
    <row r="7" s="42" customFormat="1" ht="18.75">
      <c r="I7" s="660" t="str">
        <f>ФСТ!W3</f>
        <v>Министр энергетики Московской области 
____________ Л.В. Неганов
«____»_____________2014  г.
</v>
      </c>
    </row>
    <row r="8" s="42" customFormat="1" ht="18.75">
      <c r="I8" s="660"/>
    </row>
    <row r="9" s="42" customFormat="1" ht="18.75">
      <c r="I9" s="660"/>
    </row>
    <row r="10" s="42" customFormat="1" ht="18.75">
      <c r="I10" s="660"/>
    </row>
    <row r="11" s="42" customFormat="1" ht="18.75">
      <c r="I11" s="660"/>
    </row>
    <row r="12" s="42" customFormat="1" ht="18.75">
      <c r="I12" s="331"/>
    </row>
    <row r="13" s="42" customFormat="1" ht="18.75">
      <c r="I13" s="330" t="s">
        <v>164</v>
      </c>
    </row>
    <row r="14" spans="2:10" ht="15.75">
      <c r="B14" s="332"/>
      <c r="J14" s="333"/>
    </row>
    <row r="15" spans="2:10" ht="42.75" customHeight="1">
      <c r="B15" s="662" t="s">
        <v>260</v>
      </c>
      <c r="C15" s="662"/>
      <c r="D15" s="663" t="str">
        <f>ФСТ!C20</f>
        <v>Реконструкция РП 7</v>
      </c>
      <c r="E15" s="664"/>
      <c r="F15" s="664"/>
      <c r="G15" s="664"/>
      <c r="H15" s="664"/>
      <c r="I15" s="664"/>
      <c r="J15" s="333"/>
    </row>
    <row r="16" spans="2:10" ht="15.75">
      <c r="B16" s="665" t="s">
        <v>404</v>
      </c>
      <c r="C16" s="665"/>
      <c r="D16" s="666"/>
      <c r="E16" s="666"/>
      <c r="F16" s="666"/>
      <c r="G16" s="666"/>
      <c r="H16" s="666"/>
      <c r="I16" s="666"/>
      <c r="J16" s="333"/>
    </row>
    <row r="17" spans="2:10" ht="16.5" thickBot="1">
      <c r="B17" s="334"/>
      <c r="C17" s="334"/>
      <c r="D17" s="335"/>
      <c r="E17" s="335"/>
      <c r="F17" s="335"/>
      <c r="G17" s="335"/>
      <c r="H17" s="335"/>
      <c r="I17" s="335"/>
      <c r="J17" s="333"/>
    </row>
    <row r="18" spans="2:9" ht="28.5" customHeight="1">
      <c r="B18" s="667" t="s">
        <v>261</v>
      </c>
      <c r="C18" s="669" t="s">
        <v>262</v>
      </c>
      <c r="D18" s="568" t="s">
        <v>263</v>
      </c>
      <c r="E18" s="568"/>
      <c r="F18" s="568"/>
      <c r="G18" s="568"/>
      <c r="H18" s="672" t="s">
        <v>264</v>
      </c>
      <c r="I18" s="674" t="s">
        <v>265</v>
      </c>
    </row>
    <row r="19" spans="2:9" ht="15.75">
      <c r="B19" s="668"/>
      <c r="C19" s="670"/>
      <c r="D19" s="671"/>
      <c r="E19" s="671"/>
      <c r="F19" s="671"/>
      <c r="G19" s="671"/>
      <c r="H19" s="673"/>
      <c r="I19" s="675"/>
    </row>
    <row r="20" spans="2:9" ht="39" customHeight="1" thickBot="1">
      <c r="B20" s="668"/>
      <c r="C20" s="670"/>
      <c r="D20" s="336" t="s">
        <v>266</v>
      </c>
      <c r="E20" s="336" t="s">
        <v>188</v>
      </c>
      <c r="F20" s="336" t="s">
        <v>267</v>
      </c>
      <c r="G20" s="336" t="s">
        <v>268</v>
      </c>
      <c r="H20" s="673"/>
      <c r="I20" s="675"/>
    </row>
    <row r="21" spans="2:9" s="7" customFormat="1" ht="13.5" thickBot="1">
      <c r="B21" s="337">
        <v>1</v>
      </c>
      <c r="C21" s="338">
        <v>2</v>
      </c>
      <c r="D21" s="339">
        <v>3</v>
      </c>
      <c r="E21" s="339">
        <v>4</v>
      </c>
      <c r="F21" s="339"/>
      <c r="G21" s="339"/>
      <c r="H21" s="340">
        <v>5</v>
      </c>
      <c r="I21" s="341">
        <v>6</v>
      </c>
    </row>
    <row r="22" spans="2:9" ht="15.75">
      <c r="B22" s="342">
        <v>1</v>
      </c>
      <c r="C22" s="343" t="s">
        <v>269</v>
      </c>
      <c r="D22" s="344"/>
      <c r="E22" s="344"/>
      <c r="F22" s="344"/>
      <c r="G22" s="344"/>
      <c r="H22" s="344"/>
      <c r="I22" s="345"/>
    </row>
    <row r="23" spans="2:9" ht="15.75">
      <c r="B23" s="346" t="s">
        <v>26</v>
      </c>
      <c r="C23" s="347" t="s">
        <v>270</v>
      </c>
      <c r="D23" s="348" t="s">
        <v>364</v>
      </c>
      <c r="E23" s="348" t="s">
        <v>364</v>
      </c>
      <c r="F23" s="348"/>
      <c r="G23" s="348"/>
      <c r="H23" s="348"/>
      <c r="I23" s="209"/>
    </row>
    <row r="24" spans="2:9" ht="15.75">
      <c r="B24" s="346" t="s">
        <v>27</v>
      </c>
      <c r="C24" s="347" t="s">
        <v>271</v>
      </c>
      <c r="D24" s="348" t="s">
        <v>364</v>
      </c>
      <c r="E24" s="348" t="s">
        <v>364</v>
      </c>
      <c r="F24" s="348"/>
      <c r="G24" s="348"/>
      <c r="H24" s="348"/>
      <c r="I24" s="209"/>
    </row>
    <row r="25" spans="2:9" ht="31.5">
      <c r="B25" s="346" t="s">
        <v>34</v>
      </c>
      <c r="C25" s="347" t="s">
        <v>272</v>
      </c>
      <c r="D25" s="348" t="s">
        <v>364</v>
      </c>
      <c r="E25" s="348" t="s">
        <v>364</v>
      </c>
      <c r="F25" s="348"/>
      <c r="G25" s="348"/>
      <c r="H25" s="348"/>
      <c r="I25" s="209"/>
    </row>
    <row r="26" spans="2:9" ht="63">
      <c r="B26" s="346" t="s">
        <v>43</v>
      </c>
      <c r="C26" s="347" t="s">
        <v>273</v>
      </c>
      <c r="D26" s="348" t="s">
        <v>364</v>
      </c>
      <c r="E26" s="348" t="s">
        <v>364</v>
      </c>
      <c r="F26" s="348"/>
      <c r="G26" s="348"/>
      <c r="H26" s="348"/>
      <c r="I26" s="209"/>
    </row>
    <row r="27" spans="2:9" ht="31.5">
      <c r="B27" s="346" t="s">
        <v>114</v>
      </c>
      <c r="C27" s="347" t="s">
        <v>274</v>
      </c>
      <c r="D27" s="348" t="s">
        <v>364</v>
      </c>
      <c r="E27" s="348" t="s">
        <v>364</v>
      </c>
      <c r="F27" s="348"/>
      <c r="G27" s="348"/>
      <c r="H27" s="348"/>
      <c r="I27" s="209"/>
    </row>
    <row r="28" spans="2:9" ht="15.75">
      <c r="B28" s="346" t="s">
        <v>275</v>
      </c>
      <c r="C28" s="347" t="s">
        <v>276</v>
      </c>
      <c r="D28" s="348" t="s">
        <v>364</v>
      </c>
      <c r="E28" s="348" t="s">
        <v>364</v>
      </c>
      <c r="F28" s="348"/>
      <c r="G28" s="348"/>
      <c r="H28" s="348"/>
      <c r="I28" s="209"/>
    </row>
    <row r="29" spans="2:9" ht="15.75">
      <c r="B29" s="346">
        <v>2</v>
      </c>
      <c r="C29" s="349" t="s">
        <v>277</v>
      </c>
      <c r="D29" s="348"/>
      <c r="E29" s="348"/>
      <c r="F29" s="348"/>
      <c r="G29" s="348"/>
      <c r="H29" s="348"/>
      <c r="I29" s="209"/>
    </row>
    <row r="30" spans="2:9" ht="31.5">
      <c r="B30" s="346" t="s">
        <v>29</v>
      </c>
      <c r="C30" s="347" t="s">
        <v>278</v>
      </c>
      <c r="D30" s="348" t="s">
        <v>365</v>
      </c>
      <c r="E30" s="348" t="s">
        <v>365</v>
      </c>
      <c r="F30" s="348"/>
      <c r="G30" s="348"/>
      <c r="H30" s="348"/>
      <c r="I30" s="209"/>
    </row>
    <row r="31" spans="2:9" ht="63">
      <c r="B31" s="346" t="s">
        <v>30</v>
      </c>
      <c r="C31" s="347" t="s">
        <v>279</v>
      </c>
      <c r="D31" s="348" t="s">
        <v>365</v>
      </c>
      <c r="E31" s="348" t="s">
        <v>365</v>
      </c>
      <c r="F31" s="348"/>
      <c r="G31" s="348"/>
      <c r="H31" s="348"/>
      <c r="I31" s="209"/>
    </row>
    <row r="32" spans="2:9" ht="31.5">
      <c r="B32" s="346" t="s">
        <v>31</v>
      </c>
      <c r="C32" s="347" t="s">
        <v>280</v>
      </c>
      <c r="D32" s="348" t="s">
        <v>365</v>
      </c>
      <c r="E32" s="348" t="s">
        <v>366</v>
      </c>
      <c r="F32" s="348"/>
      <c r="G32" s="348"/>
      <c r="H32" s="348"/>
      <c r="I32" s="209"/>
    </row>
    <row r="33" spans="2:9" ht="47.25">
      <c r="B33" s="346">
        <v>3</v>
      </c>
      <c r="C33" s="349" t="s">
        <v>281</v>
      </c>
      <c r="D33" s="348"/>
      <c r="E33" s="348"/>
      <c r="F33" s="348"/>
      <c r="G33" s="348"/>
      <c r="H33" s="348"/>
      <c r="I33" s="209"/>
    </row>
    <row r="34" spans="2:9" ht="31.5">
      <c r="B34" s="346" t="s">
        <v>282</v>
      </c>
      <c r="C34" s="347" t="s">
        <v>283</v>
      </c>
      <c r="D34" s="348" t="s">
        <v>405</v>
      </c>
      <c r="E34" s="348" t="s">
        <v>405</v>
      </c>
      <c r="F34" s="348"/>
      <c r="G34" s="348"/>
      <c r="H34" s="348"/>
      <c r="I34" s="209"/>
    </row>
    <row r="35" spans="2:9" ht="15.75">
      <c r="B35" s="346" t="s">
        <v>284</v>
      </c>
      <c r="C35" s="347" t="s">
        <v>285</v>
      </c>
      <c r="D35" s="348" t="s">
        <v>365</v>
      </c>
      <c r="E35" s="348" t="s">
        <v>406</v>
      </c>
      <c r="F35" s="348"/>
      <c r="G35" s="348"/>
      <c r="H35" s="348"/>
      <c r="I35" s="209"/>
    </row>
    <row r="36" spans="2:9" ht="15.75">
      <c r="B36" s="346" t="s">
        <v>286</v>
      </c>
      <c r="C36" s="347" t="s">
        <v>287</v>
      </c>
      <c r="D36" s="348" t="s">
        <v>365</v>
      </c>
      <c r="E36" s="348" t="s">
        <v>407</v>
      </c>
      <c r="F36" s="348"/>
      <c r="G36" s="348"/>
      <c r="H36" s="348"/>
      <c r="I36" s="209"/>
    </row>
    <row r="37" spans="2:9" ht="15.75">
      <c r="B37" s="346" t="s">
        <v>288</v>
      </c>
      <c r="C37" s="347" t="s">
        <v>289</v>
      </c>
      <c r="D37" s="348" t="s">
        <v>366</v>
      </c>
      <c r="E37" s="348" t="s">
        <v>408</v>
      </c>
      <c r="F37" s="348"/>
      <c r="G37" s="348"/>
      <c r="H37" s="348"/>
      <c r="I37" s="209"/>
    </row>
    <row r="38" spans="2:9" ht="15.75">
      <c r="B38" s="346" t="s">
        <v>290</v>
      </c>
      <c r="C38" s="347" t="s">
        <v>291</v>
      </c>
      <c r="D38" s="348" t="s">
        <v>408</v>
      </c>
      <c r="E38" s="348" t="s">
        <v>408</v>
      </c>
      <c r="F38" s="348"/>
      <c r="G38" s="348"/>
      <c r="H38" s="348"/>
      <c r="I38" s="209"/>
    </row>
    <row r="39" spans="2:9" ht="31.5">
      <c r="B39" s="346">
        <v>4</v>
      </c>
      <c r="C39" s="349" t="s">
        <v>292</v>
      </c>
      <c r="D39" s="348"/>
      <c r="E39" s="348"/>
      <c r="F39" s="348"/>
      <c r="G39" s="348"/>
      <c r="H39" s="348"/>
      <c r="I39" s="209"/>
    </row>
    <row r="40" spans="2:9" ht="31.5">
      <c r="B40" s="346" t="s">
        <v>293</v>
      </c>
      <c r="C40" s="347" t="s">
        <v>294</v>
      </c>
      <c r="D40" s="348" t="s">
        <v>409</v>
      </c>
      <c r="E40" s="348" t="s">
        <v>410</v>
      </c>
      <c r="F40" s="348"/>
      <c r="G40" s="348"/>
      <c r="H40" s="348"/>
      <c r="I40" s="209"/>
    </row>
    <row r="41" spans="2:9" ht="63">
      <c r="B41" s="346" t="s">
        <v>295</v>
      </c>
      <c r="C41" s="347" t="s">
        <v>296</v>
      </c>
      <c r="D41" s="348" t="s">
        <v>409</v>
      </c>
      <c r="E41" s="348" t="s">
        <v>410</v>
      </c>
      <c r="F41" s="348"/>
      <c r="G41" s="348"/>
      <c r="H41" s="348"/>
      <c r="I41" s="209"/>
    </row>
    <row r="42" spans="2:9" ht="31.5">
      <c r="B42" s="346" t="s">
        <v>297</v>
      </c>
      <c r="C42" s="347" t="s">
        <v>298</v>
      </c>
      <c r="D42" s="348" t="s">
        <v>367</v>
      </c>
      <c r="E42" s="348" t="s">
        <v>411</v>
      </c>
      <c r="F42" s="348"/>
      <c r="G42" s="348"/>
      <c r="H42" s="348"/>
      <c r="I42" s="209"/>
    </row>
    <row r="43" spans="2:9" ht="32.25" thickBot="1">
      <c r="B43" s="350" t="s">
        <v>299</v>
      </c>
      <c r="C43" s="351" t="s">
        <v>300</v>
      </c>
      <c r="D43" s="352" t="s">
        <v>368</v>
      </c>
      <c r="E43" s="352" t="s">
        <v>412</v>
      </c>
      <c r="F43" s="352"/>
      <c r="G43" s="352"/>
      <c r="H43" s="352"/>
      <c r="I43" s="213"/>
    </row>
    <row r="44" spans="2:8" s="83" customFormat="1" ht="15.75">
      <c r="B44" s="353"/>
      <c r="C44" s="353"/>
      <c r="D44" s="353"/>
      <c r="E44" s="353"/>
      <c r="F44" s="353"/>
      <c r="G44" s="353"/>
      <c r="H44" s="353"/>
    </row>
    <row r="45" s="42" customFormat="1" ht="18.75"/>
    <row r="46" spans="2:9" s="42" customFormat="1" ht="18.75">
      <c r="B46" s="101"/>
      <c r="C46" s="101"/>
      <c r="D46" s="89"/>
      <c r="E46" s="89"/>
      <c r="F46" s="89"/>
      <c r="G46" s="89"/>
      <c r="H46" s="89"/>
      <c r="I46" s="89"/>
    </row>
    <row r="47" s="42" customFormat="1" ht="18.75"/>
  </sheetData>
  <sheetProtection/>
  <mergeCells count="10">
    <mergeCell ref="I7:I11"/>
    <mergeCell ref="B4:I4"/>
    <mergeCell ref="B15:C15"/>
    <mergeCell ref="D15:I15"/>
    <mergeCell ref="B16:I16"/>
    <mergeCell ref="B18:B20"/>
    <mergeCell ref="C18:C20"/>
    <mergeCell ref="D18:G19"/>
    <mergeCell ref="H18:H20"/>
    <mergeCell ref="I18:I20"/>
  </mergeCells>
  <printOptions/>
  <pageMargins left="0.52" right="0.15748031496062992" top="0.3937007874015748" bottom="0.5118110236220472" header="0.31496062992125984" footer="0.31496062992125984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view="pageBreakPreview" zoomScale="80" zoomScaleSheetLayoutView="80" zoomScalePageLayoutView="0" workbookViewId="0" topLeftCell="A28">
      <selection activeCell="C36" sqref="C36"/>
    </sheetView>
  </sheetViews>
  <sheetFormatPr defaultColWidth="9.00390625" defaultRowHeight="15.75"/>
  <cols>
    <col min="1" max="1" width="9.00390625" style="57" customWidth="1"/>
    <col min="2" max="2" width="5.75390625" style="57" customWidth="1"/>
    <col min="3" max="3" width="33.00390625" style="57" customWidth="1"/>
    <col min="4" max="4" width="10.00390625" style="57" customWidth="1"/>
    <col min="5" max="5" width="12.50390625" style="57" customWidth="1"/>
    <col min="6" max="7" width="0" style="57" hidden="1" customWidth="1"/>
    <col min="8" max="8" width="16.00390625" style="57" customWidth="1"/>
    <col min="9" max="9" width="37.50390625" style="57" customWidth="1"/>
    <col min="10" max="10" width="9.00390625" style="57" customWidth="1"/>
    <col min="11" max="11" width="13.00390625" style="57" customWidth="1"/>
    <col min="12" max="16384" width="9.00390625" style="57" customWidth="1"/>
  </cols>
  <sheetData>
    <row r="2" ht="15.75">
      <c r="I2" s="328" t="s">
        <v>257</v>
      </c>
    </row>
    <row r="3" ht="15.75">
      <c r="I3" s="328"/>
    </row>
    <row r="4" spans="2:10" ht="23.25" customHeight="1">
      <c r="B4" s="661" t="s">
        <v>258</v>
      </c>
      <c r="C4" s="661"/>
      <c r="D4" s="661"/>
      <c r="E4" s="661"/>
      <c r="F4" s="661"/>
      <c r="G4" s="661"/>
      <c r="H4" s="661"/>
      <c r="I4" s="661"/>
      <c r="J4" s="329"/>
    </row>
    <row r="5" spans="2:10" ht="15.75" customHeight="1">
      <c r="B5" s="329"/>
      <c r="C5" s="329"/>
      <c r="D5" s="329"/>
      <c r="E5" s="329"/>
      <c r="F5" s="329"/>
      <c r="G5" s="329"/>
      <c r="H5" s="329"/>
      <c r="I5" s="329"/>
      <c r="J5" s="329"/>
    </row>
    <row r="6" s="42" customFormat="1" ht="18.75">
      <c r="I6" s="330" t="s">
        <v>259</v>
      </c>
    </row>
    <row r="7" s="42" customFormat="1" ht="18.75">
      <c r="I7" s="660" t="str">
        <f>ФСТ!W3</f>
        <v>Министр энергетики Московской области 
____________ Л.В. Неганов
«____»_____________2014  г.
</v>
      </c>
    </row>
    <row r="8" s="42" customFormat="1" ht="18.75">
      <c r="I8" s="660"/>
    </row>
    <row r="9" s="42" customFormat="1" ht="18.75">
      <c r="I9" s="660"/>
    </row>
    <row r="10" s="42" customFormat="1" ht="18.75">
      <c r="I10" s="660"/>
    </row>
    <row r="11" s="42" customFormat="1" ht="18.75">
      <c r="I11" s="660"/>
    </row>
    <row r="12" s="42" customFormat="1" ht="18.75">
      <c r="I12" s="331"/>
    </row>
    <row r="13" s="42" customFormat="1" ht="18.75">
      <c r="I13" s="330" t="s">
        <v>164</v>
      </c>
    </row>
    <row r="14" spans="2:10" ht="15.75">
      <c r="B14" s="332"/>
      <c r="J14" s="333"/>
    </row>
    <row r="15" spans="2:10" ht="42.75" customHeight="1">
      <c r="B15" s="662" t="s">
        <v>260</v>
      </c>
      <c r="C15" s="662"/>
      <c r="D15" s="663" t="str">
        <f>ФСТ!C21</f>
        <v>Реконструкция 2 КЛ 10 кВ от РП 7</v>
      </c>
      <c r="E15" s="664"/>
      <c r="F15" s="664"/>
      <c r="G15" s="664"/>
      <c r="H15" s="664"/>
      <c r="I15" s="664"/>
      <c r="J15" s="333"/>
    </row>
    <row r="16" spans="2:10" ht="15.75">
      <c r="B16" s="665" t="s">
        <v>404</v>
      </c>
      <c r="C16" s="665"/>
      <c r="D16" s="666"/>
      <c r="E16" s="666"/>
      <c r="F16" s="666"/>
      <c r="G16" s="666"/>
      <c r="H16" s="666"/>
      <c r="I16" s="666"/>
      <c r="J16" s="333"/>
    </row>
    <row r="17" spans="2:10" ht="16.5" thickBot="1">
      <c r="B17" s="334"/>
      <c r="C17" s="334"/>
      <c r="D17" s="335"/>
      <c r="E17" s="335"/>
      <c r="F17" s="335"/>
      <c r="G17" s="335"/>
      <c r="H17" s="335"/>
      <c r="I17" s="335"/>
      <c r="J17" s="333"/>
    </row>
    <row r="18" spans="2:9" ht="28.5" customHeight="1">
      <c r="B18" s="667" t="s">
        <v>261</v>
      </c>
      <c r="C18" s="669" t="s">
        <v>262</v>
      </c>
      <c r="D18" s="568" t="s">
        <v>263</v>
      </c>
      <c r="E18" s="568"/>
      <c r="F18" s="568"/>
      <c r="G18" s="568"/>
      <c r="H18" s="672" t="s">
        <v>264</v>
      </c>
      <c r="I18" s="674" t="s">
        <v>265</v>
      </c>
    </row>
    <row r="19" spans="2:9" ht="15.75">
      <c r="B19" s="668"/>
      <c r="C19" s="670"/>
      <c r="D19" s="671"/>
      <c r="E19" s="671"/>
      <c r="F19" s="671"/>
      <c r="G19" s="671"/>
      <c r="H19" s="673"/>
      <c r="I19" s="675"/>
    </row>
    <row r="20" spans="2:9" ht="39" customHeight="1" thickBot="1">
      <c r="B20" s="668"/>
      <c r="C20" s="670"/>
      <c r="D20" s="336" t="s">
        <v>266</v>
      </c>
      <c r="E20" s="336" t="s">
        <v>188</v>
      </c>
      <c r="F20" s="336" t="s">
        <v>267</v>
      </c>
      <c r="G20" s="336" t="s">
        <v>268</v>
      </c>
      <c r="H20" s="673"/>
      <c r="I20" s="675"/>
    </row>
    <row r="21" spans="2:9" s="7" customFormat="1" ht="13.5" thickBot="1">
      <c r="B21" s="337">
        <v>1</v>
      </c>
      <c r="C21" s="338">
        <v>2</v>
      </c>
      <c r="D21" s="339">
        <v>3</v>
      </c>
      <c r="E21" s="339">
        <v>4</v>
      </c>
      <c r="F21" s="339"/>
      <c r="G21" s="339"/>
      <c r="H21" s="340">
        <v>5</v>
      </c>
      <c r="I21" s="341">
        <v>6</v>
      </c>
    </row>
    <row r="22" spans="2:9" ht="15.75">
      <c r="B22" s="342">
        <v>1</v>
      </c>
      <c r="C22" s="343" t="s">
        <v>269</v>
      </c>
      <c r="D22" s="344"/>
      <c r="E22" s="344"/>
      <c r="F22" s="344"/>
      <c r="G22" s="344"/>
      <c r="H22" s="344"/>
      <c r="I22" s="345"/>
    </row>
    <row r="23" spans="2:9" ht="15.75">
      <c r="B23" s="346" t="s">
        <v>26</v>
      </c>
      <c r="C23" s="347" t="s">
        <v>270</v>
      </c>
      <c r="D23" s="348" t="s">
        <v>364</v>
      </c>
      <c r="E23" s="348" t="s">
        <v>364</v>
      </c>
      <c r="F23" s="348"/>
      <c r="G23" s="348"/>
      <c r="H23" s="348"/>
      <c r="I23" s="209"/>
    </row>
    <row r="24" spans="2:9" ht="15.75">
      <c r="B24" s="346" t="s">
        <v>27</v>
      </c>
      <c r="C24" s="347" t="s">
        <v>271</v>
      </c>
      <c r="D24" s="348" t="s">
        <v>364</v>
      </c>
      <c r="E24" s="348" t="s">
        <v>364</v>
      </c>
      <c r="F24" s="348"/>
      <c r="G24" s="348"/>
      <c r="H24" s="348"/>
      <c r="I24" s="209"/>
    </row>
    <row r="25" spans="2:9" ht="31.5">
      <c r="B25" s="346" t="s">
        <v>34</v>
      </c>
      <c r="C25" s="347" t="s">
        <v>272</v>
      </c>
      <c r="D25" s="348" t="s">
        <v>364</v>
      </c>
      <c r="E25" s="348" t="s">
        <v>364</v>
      </c>
      <c r="F25" s="348"/>
      <c r="G25" s="348"/>
      <c r="H25" s="348"/>
      <c r="I25" s="209"/>
    </row>
    <row r="26" spans="2:9" ht="63">
      <c r="B26" s="346" t="s">
        <v>43</v>
      </c>
      <c r="C26" s="347" t="s">
        <v>273</v>
      </c>
      <c r="D26" s="348" t="s">
        <v>364</v>
      </c>
      <c r="E26" s="348" t="s">
        <v>364</v>
      </c>
      <c r="F26" s="348"/>
      <c r="G26" s="348"/>
      <c r="H26" s="348"/>
      <c r="I26" s="209"/>
    </row>
    <row r="27" spans="2:9" ht="31.5">
      <c r="B27" s="346" t="s">
        <v>114</v>
      </c>
      <c r="C27" s="347" t="s">
        <v>274</v>
      </c>
      <c r="D27" s="348" t="s">
        <v>364</v>
      </c>
      <c r="E27" s="348" t="s">
        <v>364</v>
      </c>
      <c r="F27" s="348"/>
      <c r="G27" s="348"/>
      <c r="H27" s="348"/>
      <c r="I27" s="209"/>
    </row>
    <row r="28" spans="2:9" ht="15.75">
      <c r="B28" s="346" t="s">
        <v>275</v>
      </c>
      <c r="C28" s="347" t="s">
        <v>276</v>
      </c>
      <c r="D28" s="348" t="s">
        <v>364</v>
      </c>
      <c r="E28" s="348" t="s">
        <v>364</v>
      </c>
      <c r="F28" s="348"/>
      <c r="G28" s="348"/>
      <c r="H28" s="348"/>
      <c r="I28" s="209"/>
    </row>
    <row r="29" spans="2:9" ht="15.75">
      <c r="B29" s="346">
        <v>2</v>
      </c>
      <c r="C29" s="349" t="s">
        <v>277</v>
      </c>
      <c r="D29" s="348"/>
      <c r="E29" s="348"/>
      <c r="F29" s="348"/>
      <c r="G29" s="348"/>
      <c r="H29" s="348"/>
      <c r="I29" s="209"/>
    </row>
    <row r="30" spans="2:9" ht="31.5">
      <c r="B30" s="346" t="s">
        <v>29</v>
      </c>
      <c r="C30" s="347" t="s">
        <v>278</v>
      </c>
      <c r="D30" s="348" t="s">
        <v>365</v>
      </c>
      <c r="E30" s="348" t="s">
        <v>365</v>
      </c>
      <c r="F30" s="348"/>
      <c r="G30" s="348"/>
      <c r="H30" s="348"/>
      <c r="I30" s="209"/>
    </row>
    <row r="31" spans="2:9" ht="63">
      <c r="B31" s="346" t="s">
        <v>30</v>
      </c>
      <c r="C31" s="347" t="s">
        <v>279</v>
      </c>
      <c r="D31" s="348" t="s">
        <v>365</v>
      </c>
      <c r="E31" s="348" t="s">
        <v>365</v>
      </c>
      <c r="F31" s="348"/>
      <c r="G31" s="348"/>
      <c r="H31" s="348"/>
      <c r="I31" s="209"/>
    </row>
    <row r="32" spans="2:9" ht="31.5">
      <c r="B32" s="346" t="s">
        <v>31</v>
      </c>
      <c r="C32" s="347" t="s">
        <v>280</v>
      </c>
      <c r="D32" s="348" t="s">
        <v>365</v>
      </c>
      <c r="E32" s="348" t="s">
        <v>366</v>
      </c>
      <c r="F32" s="348"/>
      <c r="G32" s="348"/>
      <c r="H32" s="348"/>
      <c r="I32" s="209"/>
    </row>
    <row r="33" spans="2:9" ht="47.25">
      <c r="B33" s="346">
        <v>3</v>
      </c>
      <c r="C33" s="349" t="s">
        <v>281</v>
      </c>
      <c r="D33" s="348"/>
      <c r="E33" s="348"/>
      <c r="F33" s="348"/>
      <c r="G33" s="348"/>
      <c r="H33" s="348"/>
      <c r="I33" s="209"/>
    </row>
    <row r="34" spans="2:9" ht="31.5">
      <c r="B34" s="346" t="s">
        <v>282</v>
      </c>
      <c r="C34" s="347" t="s">
        <v>283</v>
      </c>
      <c r="D34" s="348" t="s">
        <v>405</v>
      </c>
      <c r="E34" s="348" t="s">
        <v>405</v>
      </c>
      <c r="F34" s="348"/>
      <c r="G34" s="348"/>
      <c r="H34" s="348"/>
      <c r="I34" s="209"/>
    </row>
    <row r="35" spans="2:9" ht="15.75">
      <c r="B35" s="346" t="s">
        <v>284</v>
      </c>
      <c r="C35" s="347" t="s">
        <v>285</v>
      </c>
      <c r="D35" s="348" t="s">
        <v>365</v>
      </c>
      <c r="E35" s="348" t="s">
        <v>406</v>
      </c>
      <c r="F35" s="348"/>
      <c r="G35" s="348"/>
      <c r="H35" s="348"/>
      <c r="I35" s="209"/>
    </row>
    <row r="36" spans="2:9" ht="15.75">
      <c r="B36" s="346" t="s">
        <v>286</v>
      </c>
      <c r="C36" s="347" t="s">
        <v>287</v>
      </c>
      <c r="D36" s="348" t="s">
        <v>365</v>
      </c>
      <c r="E36" s="348" t="s">
        <v>407</v>
      </c>
      <c r="F36" s="348"/>
      <c r="G36" s="348"/>
      <c r="H36" s="348"/>
      <c r="I36" s="209"/>
    </row>
    <row r="37" spans="2:9" ht="15.75">
      <c r="B37" s="346" t="s">
        <v>288</v>
      </c>
      <c r="C37" s="347" t="s">
        <v>289</v>
      </c>
      <c r="D37" s="348" t="s">
        <v>408</v>
      </c>
      <c r="E37" s="348" t="s">
        <v>408</v>
      </c>
      <c r="F37" s="348"/>
      <c r="G37" s="348"/>
      <c r="H37" s="348"/>
      <c r="I37" s="209"/>
    </row>
    <row r="38" spans="2:9" ht="15.75">
      <c r="B38" s="346" t="s">
        <v>290</v>
      </c>
      <c r="C38" s="347" t="s">
        <v>291</v>
      </c>
      <c r="D38" s="348" t="s">
        <v>408</v>
      </c>
      <c r="E38" s="348" t="s">
        <v>408</v>
      </c>
      <c r="F38" s="348"/>
      <c r="G38" s="348"/>
      <c r="H38" s="348"/>
      <c r="I38" s="209"/>
    </row>
    <row r="39" spans="2:9" ht="31.5">
      <c r="B39" s="346">
        <v>4</v>
      </c>
      <c r="C39" s="349" t="s">
        <v>292</v>
      </c>
      <c r="D39" s="348"/>
      <c r="E39" s="348"/>
      <c r="F39" s="348"/>
      <c r="G39" s="348"/>
      <c r="H39" s="348"/>
      <c r="I39" s="209"/>
    </row>
    <row r="40" spans="2:9" ht="31.5">
      <c r="B40" s="346" t="s">
        <v>293</v>
      </c>
      <c r="C40" s="347" t="s">
        <v>294</v>
      </c>
      <c r="D40" s="348" t="s">
        <v>409</v>
      </c>
      <c r="E40" s="348" t="s">
        <v>410</v>
      </c>
      <c r="F40" s="348"/>
      <c r="G40" s="348"/>
      <c r="H40" s="348"/>
      <c r="I40" s="209"/>
    </row>
    <row r="41" spans="2:9" ht="63">
      <c r="B41" s="346" t="s">
        <v>295</v>
      </c>
      <c r="C41" s="347" t="s">
        <v>296</v>
      </c>
      <c r="D41" s="348" t="s">
        <v>409</v>
      </c>
      <c r="E41" s="348" t="s">
        <v>410</v>
      </c>
      <c r="F41" s="348"/>
      <c r="G41" s="348"/>
      <c r="H41" s="348"/>
      <c r="I41" s="209"/>
    </row>
    <row r="42" spans="2:9" ht="31.5">
      <c r="B42" s="346" t="s">
        <v>297</v>
      </c>
      <c r="C42" s="347" t="s">
        <v>298</v>
      </c>
      <c r="D42" s="348" t="s">
        <v>367</v>
      </c>
      <c r="E42" s="348" t="s">
        <v>411</v>
      </c>
      <c r="F42" s="348"/>
      <c r="G42" s="348"/>
      <c r="H42" s="348"/>
      <c r="I42" s="209"/>
    </row>
    <row r="43" spans="2:9" ht="32.25" thickBot="1">
      <c r="B43" s="350" t="s">
        <v>299</v>
      </c>
      <c r="C43" s="351" t="s">
        <v>300</v>
      </c>
      <c r="D43" s="352" t="s">
        <v>368</v>
      </c>
      <c r="E43" s="352" t="s">
        <v>412</v>
      </c>
      <c r="F43" s="352"/>
      <c r="G43" s="352"/>
      <c r="H43" s="352"/>
      <c r="I43" s="213"/>
    </row>
    <row r="44" spans="2:8" s="83" customFormat="1" ht="15.75">
      <c r="B44" s="353"/>
      <c r="C44" s="353"/>
      <c r="D44" s="353"/>
      <c r="E44" s="353"/>
      <c r="F44" s="353"/>
      <c r="G44" s="353"/>
      <c r="H44" s="353"/>
    </row>
    <row r="45" s="42" customFormat="1" ht="18.75"/>
    <row r="46" spans="2:9" s="42" customFormat="1" ht="18.75">
      <c r="B46" s="101"/>
      <c r="C46" s="101"/>
      <c r="D46" s="89"/>
      <c r="E46" s="89"/>
      <c r="F46" s="89"/>
      <c r="G46" s="89"/>
      <c r="H46" s="89"/>
      <c r="I46" s="89"/>
    </row>
    <row r="47" s="42" customFormat="1" ht="18.75"/>
  </sheetData>
  <sheetProtection/>
  <mergeCells count="10">
    <mergeCell ref="B4:I4"/>
    <mergeCell ref="I7:I11"/>
    <mergeCell ref="B15:C15"/>
    <mergeCell ref="D15:I15"/>
    <mergeCell ref="B16:I16"/>
    <mergeCell ref="B18:B20"/>
    <mergeCell ref="C18:C20"/>
    <mergeCell ref="D18:G19"/>
    <mergeCell ref="H18:H20"/>
    <mergeCell ref="I18:I20"/>
  </mergeCells>
  <printOptions/>
  <pageMargins left="0.52" right="0.15748031496062992" top="0.3937007874015748" bottom="0.5118110236220472" header="0.31496062992125984" footer="0.31496062992125984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7"/>
  <sheetViews>
    <sheetView view="pageBreakPreview" zoomScale="60" zoomScaleNormal="87" zoomScalePageLayoutView="0" workbookViewId="0" topLeftCell="B10">
      <selection activeCell="C63" sqref="C63"/>
    </sheetView>
  </sheetViews>
  <sheetFormatPr defaultColWidth="9.00390625" defaultRowHeight="15.75"/>
  <cols>
    <col min="1" max="1" width="0" style="324" hidden="1" customWidth="1"/>
    <col min="2" max="2" width="12.125" style="324" customWidth="1"/>
    <col min="3" max="3" width="65.125" style="324" bestFit="1" customWidth="1"/>
    <col min="4" max="4" width="18.25390625" style="324" customWidth="1"/>
    <col min="5" max="16384" width="9.00390625" style="324" customWidth="1"/>
  </cols>
  <sheetData>
    <row r="1" ht="15.75">
      <c r="D1" s="354" t="s">
        <v>301</v>
      </c>
    </row>
    <row r="2" ht="15.75">
      <c r="D2" s="354"/>
    </row>
    <row r="3" s="355" customFormat="1" ht="18.75"/>
    <row r="4" spans="2:4" s="355" customFormat="1" ht="18.75">
      <c r="B4" s="356"/>
      <c r="C4" s="678" t="s">
        <v>220</v>
      </c>
      <c r="D4" s="678"/>
    </row>
    <row r="5" spans="2:4" s="355" customFormat="1" ht="18.75">
      <c r="B5" s="358"/>
      <c r="C5" s="679" t="str">
        <f>ФСТ!W3</f>
        <v>Министр энергетики Московской области 
____________ Л.В. Неганов
«____»_____________2014  г.
</v>
      </c>
      <c r="D5" s="679"/>
    </row>
    <row r="6" spans="2:4" s="355" customFormat="1" ht="18.75">
      <c r="B6" s="358"/>
      <c r="C6" s="679"/>
      <c r="D6" s="679"/>
    </row>
    <row r="7" spans="2:4" s="355" customFormat="1" ht="18.75">
      <c r="B7" s="358"/>
      <c r="C7" s="679"/>
      <c r="D7" s="679"/>
    </row>
    <row r="8" spans="2:4" s="355" customFormat="1" ht="18.75">
      <c r="B8" s="358"/>
      <c r="C8" s="679"/>
      <c r="D8" s="679"/>
    </row>
    <row r="9" spans="2:4" s="355" customFormat="1" ht="18.75">
      <c r="B9" s="358"/>
      <c r="C9" s="679"/>
      <c r="D9" s="679"/>
    </row>
    <row r="10" spans="2:4" s="355" customFormat="1" ht="18.75">
      <c r="B10" s="358"/>
      <c r="C10" s="358"/>
      <c r="D10" s="358"/>
    </row>
    <row r="11" spans="2:4" s="355" customFormat="1" ht="15.75" customHeight="1">
      <c r="B11" s="359"/>
      <c r="C11" s="358"/>
      <c r="D11" s="358"/>
    </row>
    <row r="12" spans="2:4" s="355" customFormat="1" ht="18.75">
      <c r="B12" s="681" t="s">
        <v>357</v>
      </c>
      <c r="C12" s="681"/>
      <c r="D12" s="681"/>
    </row>
    <row r="13" spans="2:4" s="355" customFormat="1" ht="18.75">
      <c r="B13" s="360"/>
      <c r="C13" s="360"/>
      <c r="D13" s="360"/>
    </row>
    <row r="15" spans="2:17" ht="42.75" customHeight="1" hidden="1">
      <c r="B15" s="682" t="s">
        <v>302</v>
      </c>
      <c r="C15" s="682"/>
      <c r="D15" s="68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</row>
    <row r="16" ht="15.75" hidden="1"/>
    <row r="17" ht="16.5" hidden="1" thickBot="1"/>
    <row r="18" spans="2:4" ht="21.75" customHeight="1" hidden="1" thickBot="1">
      <c r="B18" s="363" t="s">
        <v>303</v>
      </c>
      <c r="C18" s="364" t="s">
        <v>304</v>
      </c>
      <c r="D18" s="365" t="s">
        <v>305</v>
      </c>
    </row>
    <row r="19" spans="2:4" ht="15.75" hidden="1">
      <c r="B19" s="366" t="s">
        <v>25</v>
      </c>
      <c r="C19" s="683" t="s">
        <v>306</v>
      </c>
      <c r="D19" s="684"/>
    </row>
    <row r="20" spans="2:4" ht="15.75" hidden="1">
      <c r="B20" s="367" t="s">
        <v>26</v>
      </c>
      <c r="C20" s="368" t="s">
        <v>307</v>
      </c>
      <c r="D20" s="369" t="s">
        <v>308</v>
      </c>
    </row>
    <row r="21" spans="2:4" ht="31.5" hidden="1">
      <c r="B21" s="367" t="s">
        <v>27</v>
      </c>
      <c r="C21" s="368" t="s">
        <v>309</v>
      </c>
      <c r="D21" s="369" t="s">
        <v>310</v>
      </c>
    </row>
    <row r="22" spans="2:4" ht="15.75" hidden="1">
      <c r="B22" s="367" t="s">
        <v>28</v>
      </c>
      <c r="C22" s="685" t="s">
        <v>311</v>
      </c>
      <c r="D22" s="686"/>
    </row>
    <row r="23" spans="2:4" ht="15.75" hidden="1">
      <c r="B23" s="367" t="s">
        <v>29</v>
      </c>
      <c r="C23" s="370" t="s">
        <v>312</v>
      </c>
      <c r="D23" s="369" t="s">
        <v>313</v>
      </c>
    </row>
    <row r="24" spans="2:4" ht="15.75" hidden="1">
      <c r="B24" s="367" t="s">
        <v>30</v>
      </c>
      <c r="C24" s="370" t="s">
        <v>314</v>
      </c>
      <c r="D24" s="369" t="s">
        <v>310</v>
      </c>
    </row>
    <row r="25" spans="2:4" ht="31.5" customHeight="1" hidden="1">
      <c r="B25" s="367" t="s">
        <v>31</v>
      </c>
      <c r="C25" s="370" t="s">
        <v>315</v>
      </c>
      <c r="D25" s="369" t="s">
        <v>313</v>
      </c>
    </row>
    <row r="26" spans="2:4" ht="31.5" customHeight="1" hidden="1">
      <c r="B26" s="367" t="s">
        <v>32</v>
      </c>
      <c r="C26" s="370" t="s">
        <v>316</v>
      </c>
      <c r="D26" s="369" t="s">
        <v>310</v>
      </c>
    </row>
    <row r="27" spans="2:4" ht="31.5" hidden="1">
      <c r="B27" s="367" t="s">
        <v>60</v>
      </c>
      <c r="C27" s="368" t="s">
        <v>317</v>
      </c>
      <c r="D27" s="369" t="s">
        <v>313</v>
      </c>
    </row>
    <row r="28" spans="2:4" ht="34.5" customHeight="1" hidden="1">
      <c r="B28" s="367" t="s">
        <v>99</v>
      </c>
      <c r="C28" s="368" t="s">
        <v>318</v>
      </c>
      <c r="D28" s="369" t="s">
        <v>313</v>
      </c>
    </row>
    <row r="29" spans="2:4" ht="15.75" hidden="1">
      <c r="B29" s="367">
        <v>3</v>
      </c>
      <c r="C29" s="676" t="s">
        <v>277</v>
      </c>
      <c r="D29" s="677"/>
    </row>
    <row r="30" spans="2:4" ht="31.5" hidden="1">
      <c r="B30" s="367" t="s">
        <v>282</v>
      </c>
      <c r="C30" s="368" t="s">
        <v>319</v>
      </c>
      <c r="D30" s="369" t="s">
        <v>313</v>
      </c>
    </row>
    <row r="31" spans="2:4" ht="31.5" hidden="1">
      <c r="B31" s="367" t="s">
        <v>284</v>
      </c>
      <c r="C31" s="368" t="s">
        <v>320</v>
      </c>
      <c r="D31" s="369" t="s">
        <v>313</v>
      </c>
    </row>
    <row r="32" spans="2:4" ht="24.75" customHeight="1" hidden="1">
      <c r="B32" s="367" t="s">
        <v>286</v>
      </c>
      <c r="C32" s="368" t="s">
        <v>321</v>
      </c>
      <c r="D32" s="369" t="s">
        <v>313</v>
      </c>
    </row>
    <row r="33" spans="2:4" ht="15.75" hidden="1">
      <c r="B33" s="367" t="s">
        <v>322</v>
      </c>
      <c r="C33" s="368" t="s">
        <v>323</v>
      </c>
      <c r="D33" s="369" t="s">
        <v>313</v>
      </c>
    </row>
    <row r="34" spans="2:4" ht="15.75" hidden="1">
      <c r="B34" s="367">
        <v>4</v>
      </c>
      <c r="C34" s="676" t="s">
        <v>324</v>
      </c>
      <c r="D34" s="677"/>
    </row>
    <row r="35" spans="2:4" ht="15.75" hidden="1">
      <c r="B35" s="367" t="s">
        <v>293</v>
      </c>
      <c r="C35" s="368" t="s">
        <v>325</v>
      </c>
      <c r="D35" s="369" t="s">
        <v>310</v>
      </c>
    </row>
    <row r="36" spans="2:4" ht="47.25" hidden="1">
      <c r="B36" s="367" t="s">
        <v>295</v>
      </c>
      <c r="C36" s="368" t="s">
        <v>326</v>
      </c>
      <c r="D36" s="369" t="s">
        <v>310</v>
      </c>
    </row>
    <row r="37" spans="2:4" ht="15.75" hidden="1">
      <c r="B37" s="367" t="s">
        <v>297</v>
      </c>
      <c r="C37" s="368" t="s">
        <v>327</v>
      </c>
      <c r="D37" s="369" t="s">
        <v>313</v>
      </c>
    </row>
    <row r="38" spans="2:4" ht="31.5" hidden="1">
      <c r="B38" s="367" t="s">
        <v>299</v>
      </c>
      <c r="C38" s="368" t="s">
        <v>328</v>
      </c>
      <c r="D38" s="369" t="s">
        <v>313</v>
      </c>
    </row>
    <row r="39" spans="2:4" ht="15.75" hidden="1">
      <c r="B39" s="367" t="s">
        <v>329</v>
      </c>
      <c r="C39" s="368" t="s">
        <v>330</v>
      </c>
      <c r="D39" s="369" t="s">
        <v>310</v>
      </c>
    </row>
    <row r="40" spans="2:4" ht="15.75" hidden="1">
      <c r="B40" s="367" t="s">
        <v>331</v>
      </c>
      <c r="C40" s="368" t="s">
        <v>332</v>
      </c>
      <c r="D40" s="369" t="s">
        <v>310</v>
      </c>
    </row>
    <row r="41" spans="2:4" ht="15.75" hidden="1">
      <c r="B41" s="367">
        <v>5</v>
      </c>
      <c r="C41" s="676" t="s">
        <v>333</v>
      </c>
      <c r="D41" s="677"/>
    </row>
    <row r="42" spans="2:4" ht="15.75" hidden="1">
      <c r="B42" s="367" t="s">
        <v>33</v>
      </c>
      <c r="C42" s="368" t="s">
        <v>334</v>
      </c>
      <c r="D42" s="371" t="s">
        <v>313</v>
      </c>
    </row>
    <row r="43" spans="2:4" ht="31.5" hidden="1">
      <c r="B43" s="367" t="s">
        <v>335</v>
      </c>
      <c r="C43" s="368" t="s">
        <v>336</v>
      </c>
      <c r="D43" s="371" t="s">
        <v>313</v>
      </c>
    </row>
    <row r="44" spans="2:4" ht="31.5" hidden="1">
      <c r="B44" s="367" t="s">
        <v>75</v>
      </c>
      <c r="C44" s="368" t="s">
        <v>337</v>
      </c>
      <c r="D44" s="369" t="s">
        <v>310</v>
      </c>
    </row>
    <row r="45" spans="2:4" ht="31.5" hidden="1">
      <c r="B45" s="367" t="s">
        <v>113</v>
      </c>
      <c r="C45" s="368" t="s">
        <v>338</v>
      </c>
      <c r="D45" s="369" t="s">
        <v>313</v>
      </c>
    </row>
    <row r="46" spans="2:4" ht="31.5" hidden="1">
      <c r="B46" s="367" t="s">
        <v>339</v>
      </c>
      <c r="C46" s="368" t="s">
        <v>340</v>
      </c>
      <c r="D46" s="369" t="s">
        <v>310</v>
      </c>
    </row>
    <row r="47" spans="2:4" ht="31.5" hidden="1">
      <c r="B47" s="367" t="s">
        <v>341</v>
      </c>
      <c r="C47" s="368" t="s">
        <v>342</v>
      </c>
      <c r="D47" s="369" t="s">
        <v>310</v>
      </c>
    </row>
    <row r="48" ht="15.75" hidden="1"/>
    <row r="49" spans="2:4" ht="15.75" hidden="1">
      <c r="B49" s="367">
        <v>6</v>
      </c>
      <c r="C49" s="676" t="s">
        <v>292</v>
      </c>
      <c r="D49" s="677"/>
    </row>
    <row r="50" spans="2:4" ht="31.5" hidden="1">
      <c r="B50" s="367" t="s">
        <v>343</v>
      </c>
      <c r="C50" s="368" t="s">
        <v>344</v>
      </c>
      <c r="D50" s="369" t="s">
        <v>310</v>
      </c>
    </row>
    <row r="51" spans="2:4" ht="15.75" hidden="1">
      <c r="B51" s="367" t="s">
        <v>345</v>
      </c>
      <c r="C51" s="368" t="s">
        <v>346</v>
      </c>
      <c r="D51" s="369" t="s">
        <v>310</v>
      </c>
    </row>
    <row r="52" spans="2:4" ht="31.5" hidden="1">
      <c r="B52" s="367" t="s">
        <v>347</v>
      </c>
      <c r="C52" s="368" t="s">
        <v>348</v>
      </c>
      <c r="D52" s="369" t="s">
        <v>313</v>
      </c>
    </row>
    <row r="53" spans="2:4" ht="48" hidden="1" thickBot="1">
      <c r="B53" s="372" t="s">
        <v>349</v>
      </c>
      <c r="C53" s="373" t="s">
        <v>350</v>
      </c>
      <c r="D53" s="374" t="s">
        <v>313</v>
      </c>
    </row>
    <row r="54" ht="15.75" hidden="1"/>
    <row r="55" ht="15.75" hidden="1"/>
    <row r="56" spans="2:4" ht="30.75" customHeight="1">
      <c r="B56" s="680" t="s">
        <v>351</v>
      </c>
      <c r="C56" s="680"/>
      <c r="D56" s="680"/>
    </row>
    <row r="57" spans="2:4" ht="51.75" customHeight="1">
      <c r="B57" s="361"/>
      <c r="C57" s="384" t="str">
        <f>ФСТ!C20</f>
        <v>Реконструкция РП 7</v>
      </c>
      <c r="D57" s="361"/>
    </row>
    <row r="58" ht="16.5" thickBot="1"/>
    <row r="59" spans="2:4" ht="16.5" thickBot="1">
      <c r="B59" s="375" t="s">
        <v>24</v>
      </c>
      <c r="C59" s="376" t="s">
        <v>304</v>
      </c>
      <c r="D59" s="377" t="s">
        <v>305</v>
      </c>
    </row>
    <row r="60" spans="2:4" ht="15.75">
      <c r="B60" s="366">
        <v>1</v>
      </c>
      <c r="C60" s="378" t="s">
        <v>269</v>
      </c>
      <c r="D60" s="379"/>
    </row>
    <row r="61" spans="2:4" ht="15.75">
      <c r="B61" s="367" t="s">
        <v>26</v>
      </c>
      <c r="C61" s="380" t="s">
        <v>270</v>
      </c>
      <c r="D61" s="381" t="s">
        <v>352</v>
      </c>
    </row>
    <row r="62" spans="2:4" ht="15.75">
      <c r="B62" s="367" t="s">
        <v>27</v>
      </c>
      <c r="C62" s="380" t="s">
        <v>271</v>
      </c>
      <c r="D62" s="381" t="s">
        <v>352</v>
      </c>
    </row>
    <row r="63" spans="2:4" ht="15.75">
      <c r="B63" s="367" t="s">
        <v>34</v>
      </c>
      <c r="C63" s="368" t="s">
        <v>353</v>
      </c>
      <c r="D63" s="381" t="s">
        <v>354</v>
      </c>
    </row>
    <row r="64" spans="2:4" ht="31.5">
      <c r="B64" s="367" t="s">
        <v>43</v>
      </c>
      <c r="C64" s="368" t="s">
        <v>273</v>
      </c>
      <c r="D64" s="381" t="s">
        <v>352</v>
      </c>
    </row>
    <row r="65" spans="2:4" ht="15.75">
      <c r="B65" s="367" t="s">
        <v>114</v>
      </c>
      <c r="C65" s="368" t="s">
        <v>274</v>
      </c>
      <c r="D65" s="381" t="s">
        <v>354</v>
      </c>
    </row>
    <row r="66" spans="2:4" ht="15.75">
      <c r="B66" s="367" t="s">
        <v>275</v>
      </c>
      <c r="C66" s="368" t="s">
        <v>276</v>
      </c>
      <c r="D66" s="381" t="s">
        <v>354</v>
      </c>
    </row>
    <row r="67" spans="2:4" ht="15.75">
      <c r="B67" s="367">
        <v>2</v>
      </c>
      <c r="C67" s="382" t="s">
        <v>277</v>
      </c>
      <c r="D67" s="383"/>
    </row>
    <row r="68" spans="2:4" ht="15.75">
      <c r="B68" s="367" t="s">
        <v>29</v>
      </c>
      <c r="C68" s="368" t="s">
        <v>278</v>
      </c>
      <c r="D68" s="381" t="s">
        <v>354</v>
      </c>
    </row>
    <row r="69" spans="2:4" ht="31.5">
      <c r="B69" s="367" t="s">
        <v>30</v>
      </c>
      <c r="C69" s="368" t="s">
        <v>279</v>
      </c>
      <c r="D69" s="381" t="s">
        <v>352</v>
      </c>
    </row>
    <row r="70" spans="2:4" ht="15.75">
      <c r="B70" s="367" t="s">
        <v>31</v>
      </c>
      <c r="C70" s="368" t="s">
        <v>280</v>
      </c>
      <c r="D70" s="381" t="s">
        <v>354</v>
      </c>
    </row>
    <row r="71" spans="2:4" ht="15.75">
      <c r="B71" s="367">
        <v>3</v>
      </c>
      <c r="C71" s="382" t="s">
        <v>281</v>
      </c>
      <c r="D71" s="383"/>
    </row>
    <row r="72" spans="2:4" ht="30.75" customHeight="1">
      <c r="B72" s="367" t="s">
        <v>282</v>
      </c>
      <c r="C72" s="368" t="s">
        <v>283</v>
      </c>
      <c r="D72" s="381" t="s">
        <v>354</v>
      </c>
    </row>
    <row r="73" spans="2:4" ht="15.75">
      <c r="B73" s="367" t="s">
        <v>284</v>
      </c>
      <c r="C73" s="368" t="s">
        <v>285</v>
      </c>
      <c r="D73" s="381" t="s">
        <v>354</v>
      </c>
    </row>
    <row r="74" spans="2:4" ht="15.75">
      <c r="B74" s="367" t="s">
        <v>286</v>
      </c>
      <c r="C74" s="368" t="s">
        <v>287</v>
      </c>
      <c r="D74" s="381" t="s">
        <v>354</v>
      </c>
    </row>
    <row r="75" spans="2:4" ht="15.75">
      <c r="B75" s="367" t="s">
        <v>288</v>
      </c>
      <c r="C75" s="368" t="s">
        <v>289</v>
      </c>
      <c r="D75" s="381" t="s">
        <v>354</v>
      </c>
    </row>
    <row r="76" spans="2:4" ht="15.75">
      <c r="B76" s="367" t="s">
        <v>290</v>
      </c>
      <c r="C76" s="368" t="s">
        <v>291</v>
      </c>
      <c r="D76" s="381" t="s">
        <v>354</v>
      </c>
    </row>
    <row r="77" spans="2:4" ht="15.75">
      <c r="B77" s="367">
        <v>4</v>
      </c>
      <c r="C77" s="382" t="s">
        <v>292</v>
      </c>
      <c r="D77" s="383"/>
    </row>
    <row r="78" spans="2:4" ht="15.75">
      <c r="B78" s="367" t="s">
        <v>293</v>
      </c>
      <c r="C78" s="368" t="s">
        <v>294</v>
      </c>
      <c r="D78" s="381" t="s">
        <v>354</v>
      </c>
    </row>
    <row r="79" spans="2:4" ht="31.5">
      <c r="B79" s="367" t="s">
        <v>295</v>
      </c>
      <c r="C79" s="368" t="s">
        <v>296</v>
      </c>
      <c r="D79" s="381" t="s">
        <v>352</v>
      </c>
    </row>
    <row r="80" spans="2:4" ht="16.5" thickBot="1">
      <c r="B80" s="372" t="s">
        <v>297</v>
      </c>
      <c r="C80" s="373" t="s">
        <v>298</v>
      </c>
      <c r="D80" s="381" t="s">
        <v>354</v>
      </c>
    </row>
    <row r="81" spans="2:4" ht="16.5" thickBot="1">
      <c r="B81" s="372" t="s">
        <v>299</v>
      </c>
      <c r="C81" s="373" t="s">
        <v>300</v>
      </c>
      <c r="D81" s="381" t="s">
        <v>354</v>
      </c>
    </row>
    <row r="86" s="355" customFormat="1" ht="18.75"/>
    <row r="87" spans="3:4" s="355" customFormat="1" ht="18.75">
      <c r="C87" s="357"/>
      <c r="D87" s="357"/>
    </row>
    <row r="88" s="355" customFormat="1" ht="18.75"/>
    <row r="89" s="355" customFormat="1" ht="18.75"/>
  </sheetData>
  <sheetProtection/>
  <mergeCells count="11">
    <mergeCell ref="B56:D56"/>
    <mergeCell ref="B12:D12"/>
    <mergeCell ref="B15:D15"/>
    <mergeCell ref="C19:D19"/>
    <mergeCell ref="C22:D22"/>
    <mergeCell ref="C29:D29"/>
    <mergeCell ref="C4:D4"/>
    <mergeCell ref="C34:D34"/>
    <mergeCell ref="C41:D41"/>
    <mergeCell ref="C49:D49"/>
    <mergeCell ref="C5:D9"/>
  </mergeCells>
  <printOptions/>
  <pageMargins left="0.4724409448818898" right="0.31496062992125984" top="0.5118110236220472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7"/>
  <sheetViews>
    <sheetView view="pageBreakPreview" zoomScale="60" zoomScaleNormal="87" zoomScalePageLayoutView="0" workbookViewId="0" topLeftCell="B13">
      <selection activeCell="C36" sqref="C36"/>
    </sheetView>
  </sheetViews>
  <sheetFormatPr defaultColWidth="9.00390625" defaultRowHeight="15.75"/>
  <cols>
    <col min="1" max="1" width="0" style="324" hidden="1" customWidth="1"/>
    <col min="2" max="2" width="12.125" style="324" customWidth="1"/>
    <col min="3" max="3" width="65.125" style="324" bestFit="1" customWidth="1"/>
    <col min="4" max="4" width="18.25390625" style="324" customWidth="1"/>
    <col min="5" max="16384" width="9.00390625" style="324" customWidth="1"/>
  </cols>
  <sheetData>
    <row r="1" ht="15.75">
      <c r="D1" s="354" t="s">
        <v>301</v>
      </c>
    </row>
    <row r="2" ht="15.75">
      <c r="D2" s="354"/>
    </row>
    <row r="3" s="355" customFormat="1" ht="18.75"/>
    <row r="4" spans="2:4" s="355" customFormat="1" ht="18.75">
      <c r="B4" s="356"/>
      <c r="C4" s="678" t="s">
        <v>220</v>
      </c>
      <c r="D4" s="678"/>
    </row>
    <row r="5" spans="2:4" s="355" customFormat="1" ht="18.75">
      <c r="B5" s="358"/>
      <c r="C5" s="679" t="str">
        <f>ФСТ!W3</f>
        <v>Министр энергетики Московской области 
____________ Л.В. Неганов
«____»_____________2014  г.
</v>
      </c>
      <c r="D5" s="679"/>
    </row>
    <row r="6" spans="2:4" s="355" customFormat="1" ht="18.75">
      <c r="B6" s="358"/>
      <c r="C6" s="679"/>
      <c r="D6" s="679"/>
    </row>
    <row r="7" spans="2:4" s="355" customFormat="1" ht="18.75">
      <c r="B7" s="358"/>
      <c r="C7" s="679"/>
      <c r="D7" s="679"/>
    </row>
    <row r="8" spans="2:4" s="355" customFormat="1" ht="18.75">
      <c r="B8" s="358"/>
      <c r="C8" s="679"/>
      <c r="D8" s="679"/>
    </row>
    <row r="9" spans="2:4" s="355" customFormat="1" ht="18.75">
      <c r="B9" s="358"/>
      <c r="C9" s="679"/>
      <c r="D9" s="679"/>
    </row>
    <row r="10" spans="2:4" s="355" customFormat="1" ht="18.75">
      <c r="B10" s="358"/>
      <c r="C10" s="358"/>
      <c r="D10" s="358"/>
    </row>
    <row r="11" spans="2:4" s="355" customFormat="1" ht="15.75" customHeight="1">
      <c r="B11" s="359"/>
      <c r="C11" s="358"/>
      <c r="D11" s="358"/>
    </row>
    <row r="12" spans="2:4" s="355" customFormat="1" ht="18.75">
      <c r="B12" s="681" t="s">
        <v>357</v>
      </c>
      <c r="C12" s="681"/>
      <c r="D12" s="681"/>
    </row>
    <row r="13" spans="2:4" s="355" customFormat="1" ht="18.75">
      <c r="B13" s="360"/>
      <c r="C13" s="360"/>
      <c r="D13" s="360"/>
    </row>
    <row r="15" spans="2:17" ht="42.75" customHeight="1" hidden="1">
      <c r="B15" s="682" t="s">
        <v>302</v>
      </c>
      <c r="C15" s="682"/>
      <c r="D15" s="68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</row>
    <row r="16" ht="15.75" hidden="1"/>
    <row r="17" ht="15.75" hidden="1"/>
    <row r="18" spans="2:4" ht="21.75" customHeight="1" hidden="1" thickBot="1">
      <c r="B18" s="363" t="s">
        <v>303</v>
      </c>
      <c r="C18" s="364" t="s">
        <v>304</v>
      </c>
      <c r="D18" s="365" t="s">
        <v>305</v>
      </c>
    </row>
    <row r="19" spans="2:4" ht="15.75" hidden="1">
      <c r="B19" s="366" t="s">
        <v>25</v>
      </c>
      <c r="C19" s="683" t="s">
        <v>306</v>
      </c>
      <c r="D19" s="684"/>
    </row>
    <row r="20" spans="2:4" ht="15.75" hidden="1">
      <c r="B20" s="367" t="s">
        <v>26</v>
      </c>
      <c r="C20" s="368" t="s">
        <v>307</v>
      </c>
      <c r="D20" s="369" t="s">
        <v>308</v>
      </c>
    </row>
    <row r="21" spans="2:4" ht="31.5" hidden="1">
      <c r="B21" s="367" t="s">
        <v>27</v>
      </c>
      <c r="C21" s="368" t="s">
        <v>309</v>
      </c>
      <c r="D21" s="369" t="s">
        <v>310</v>
      </c>
    </row>
    <row r="22" spans="2:4" ht="15.75" hidden="1">
      <c r="B22" s="367" t="s">
        <v>28</v>
      </c>
      <c r="C22" s="685" t="s">
        <v>311</v>
      </c>
      <c r="D22" s="686"/>
    </row>
    <row r="23" spans="2:4" ht="15.75" hidden="1">
      <c r="B23" s="367" t="s">
        <v>29</v>
      </c>
      <c r="C23" s="370" t="s">
        <v>312</v>
      </c>
      <c r="D23" s="369" t="s">
        <v>313</v>
      </c>
    </row>
    <row r="24" spans="2:4" ht="15.75" hidden="1">
      <c r="B24" s="367" t="s">
        <v>30</v>
      </c>
      <c r="C24" s="370" t="s">
        <v>314</v>
      </c>
      <c r="D24" s="369" t="s">
        <v>310</v>
      </c>
    </row>
    <row r="25" spans="2:4" ht="31.5" customHeight="1" hidden="1">
      <c r="B25" s="367" t="s">
        <v>31</v>
      </c>
      <c r="C25" s="370" t="s">
        <v>315</v>
      </c>
      <c r="D25" s="369" t="s">
        <v>313</v>
      </c>
    </row>
    <row r="26" spans="2:4" ht="31.5" customHeight="1" hidden="1">
      <c r="B26" s="367" t="s">
        <v>32</v>
      </c>
      <c r="C26" s="370" t="s">
        <v>316</v>
      </c>
      <c r="D26" s="369" t="s">
        <v>310</v>
      </c>
    </row>
    <row r="27" spans="2:4" ht="31.5" hidden="1">
      <c r="B27" s="367" t="s">
        <v>60</v>
      </c>
      <c r="C27" s="368" t="s">
        <v>317</v>
      </c>
      <c r="D27" s="369" t="s">
        <v>313</v>
      </c>
    </row>
    <row r="28" spans="2:4" ht="34.5" customHeight="1" hidden="1">
      <c r="B28" s="367" t="s">
        <v>99</v>
      </c>
      <c r="C28" s="368" t="s">
        <v>318</v>
      </c>
      <c r="D28" s="369" t="s">
        <v>313</v>
      </c>
    </row>
    <row r="29" spans="2:4" ht="15.75" hidden="1">
      <c r="B29" s="367">
        <v>3</v>
      </c>
      <c r="C29" s="676" t="s">
        <v>277</v>
      </c>
      <c r="D29" s="677"/>
    </row>
    <row r="30" spans="2:4" ht="31.5" hidden="1">
      <c r="B30" s="367" t="s">
        <v>282</v>
      </c>
      <c r="C30" s="368" t="s">
        <v>319</v>
      </c>
      <c r="D30" s="369" t="s">
        <v>313</v>
      </c>
    </row>
    <row r="31" spans="2:4" ht="31.5" hidden="1">
      <c r="B31" s="367" t="s">
        <v>284</v>
      </c>
      <c r="C31" s="368" t="s">
        <v>320</v>
      </c>
      <c r="D31" s="369" t="s">
        <v>313</v>
      </c>
    </row>
    <row r="32" spans="2:4" ht="24.75" customHeight="1" hidden="1">
      <c r="B32" s="367" t="s">
        <v>286</v>
      </c>
      <c r="C32" s="368" t="s">
        <v>321</v>
      </c>
      <c r="D32" s="369" t="s">
        <v>313</v>
      </c>
    </row>
    <row r="33" spans="2:4" ht="15.75" hidden="1">
      <c r="B33" s="367" t="s">
        <v>322</v>
      </c>
      <c r="C33" s="368" t="s">
        <v>323</v>
      </c>
      <c r="D33" s="369" t="s">
        <v>313</v>
      </c>
    </row>
    <row r="34" spans="2:4" ht="15.75" hidden="1">
      <c r="B34" s="367">
        <v>4</v>
      </c>
      <c r="C34" s="676" t="s">
        <v>324</v>
      </c>
      <c r="D34" s="677"/>
    </row>
    <row r="35" spans="2:4" ht="15.75" hidden="1">
      <c r="B35" s="367" t="s">
        <v>293</v>
      </c>
      <c r="C35" s="368" t="s">
        <v>325</v>
      </c>
      <c r="D35" s="369" t="s">
        <v>310</v>
      </c>
    </row>
    <row r="36" spans="2:4" ht="47.25" hidden="1">
      <c r="B36" s="367" t="s">
        <v>295</v>
      </c>
      <c r="C36" s="368" t="s">
        <v>326</v>
      </c>
      <c r="D36" s="369" t="s">
        <v>310</v>
      </c>
    </row>
    <row r="37" spans="2:4" ht="15.75" hidden="1">
      <c r="B37" s="367" t="s">
        <v>297</v>
      </c>
      <c r="C37" s="368" t="s">
        <v>327</v>
      </c>
      <c r="D37" s="369" t="s">
        <v>313</v>
      </c>
    </row>
    <row r="38" spans="2:4" ht="31.5" hidden="1">
      <c r="B38" s="367" t="s">
        <v>299</v>
      </c>
      <c r="C38" s="368" t="s">
        <v>328</v>
      </c>
      <c r="D38" s="369" t="s">
        <v>313</v>
      </c>
    </row>
    <row r="39" spans="2:4" ht="15.75" hidden="1">
      <c r="B39" s="367" t="s">
        <v>329</v>
      </c>
      <c r="C39" s="368" t="s">
        <v>330</v>
      </c>
      <c r="D39" s="369" t="s">
        <v>310</v>
      </c>
    </row>
    <row r="40" spans="2:4" ht="15.75" hidden="1">
      <c r="B40" s="367" t="s">
        <v>331</v>
      </c>
      <c r="C40" s="368" t="s">
        <v>332</v>
      </c>
      <c r="D40" s="369" t="s">
        <v>310</v>
      </c>
    </row>
    <row r="41" spans="2:4" ht="15.75" hidden="1">
      <c r="B41" s="367">
        <v>5</v>
      </c>
      <c r="C41" s="676" t="s">
        <v>333</v>
      </c>
      <c r="D41" s="677"/>
    </row>
    <row r="42" spans="2:4" ht="15.75" hidden="1">
      <c r="B42" s="367" t="s">
        <v>33</v>
      </c>
      <c r="C42" s="368" t="s">
        <v>334</v>
      </c>
      <c r="D42" s="371" t="s">
        <v>313</v>
      </c>
    </row>
    <row r="43" spans="2:4" ht="31.5" hidden="1">
      <c r="B43" s="367" t="s">
        <v>335</v>
      </c>
      <c r="C43" s="368" t="s">
        <v>336</v>
      </c>
      <c r="D43" s="371" t="s">
        <v>313</v>
      </c>
    </row>
    <row r="44" spans="2:4" ht="31.5" hidden="1">
      <c r="B44" s="367" t="s">
        <v>75</v>
      </c>
      <c r="C44" s="368" t="s">
        <v>337</v>
      </c>
      <c r="D44" s="369" t="s">
        <v>310</v>
      </c>
    </row>
    <row r="45" spans="2:4" ht="31.5" hidden="1">
      <c r="B45" s="367" t="s">
        <v>113</v>
      </c>
      <c r="C45" s="368" t="s">
        <v>338</v>
      </c>
      <c r="D45" s="369" t="s">
        <v>313</v>
      </c>
    </row>
    <row r="46" spans="2:4" ht="31.5" hidden="1">
      <c r="B46" s="367" t="s">
        <v>339</v>
      </c>
      <c r="C46" s="368" t="s">
        <v>340</v>
      </c>
      <c r="D46" s="369" t="s">
        <v>310</v>
      </c>
    </row>
    <row r="47" spans="2:4" ht="31.5" hidden="1">
      <c r="B47" s="367" t="s">
        <v>341</v>
      </c>
      <c r="C47" s="368" t="s">
        <v>342</v>
      </c>
      <c r="D47" s="369" t="s">
        <v>310</v>
      </c>
    </row>
    <row r="48" ht="15.75" hidden="1"/>
    <row r="49" spans="2:4" ht="15.75" hidden="1">
      <c r="B49" s="367">
        <v>6</v>
      </c>
      <c r="C49" s="676" t="s">
        <v>292</v>
      </c>
      <c r="D49" s="677"/>
    </row>
    <row r="50" spans="2:4" ht="31.5" hidden="1">
      <c r="B50" s="367" t="s">
        <v>343</v>
      </c>
      <c r="C50" s="368" t="s">
        <v>344</v>
      </c>
      <c r="D50" s="369" t="s">
        <v>310</v>
      </c>
    </row>
    <row r="51" spans="2:4" ht="15.75" hidden="1">
      <c r="B51" s="367" t="s">
        <v>345</v>
      </c>
      <c r="C51" s="368" t="s">
        <v>346</v>
      </c>
      <c r="D51" s="369" t="s">
        <v>310</v>
      </c>
    </row>
    <row r="52" spans="2:4" ht="31.5" hidden="1">
      <c r="B52" s="367" t="s">
        <v>347</v>
      </c>
      <c r="C52" s="368" t="s">
        <v>348</v>
      </c>
      <c r="D52" s="369" t="s">
        <v>313</v>
      </c>
    </row>
    <row r="53" spans="2:4" ht="48" hidden="1" thickBot="1">
      <c r="B53" s="372" t="s">
        <v>349</v>
      </c>
      <c r="C53" s="373" t="s">
        <v>350</v>
      </c>
      <c r="D53" s="374" t="s">
        <v>313</v>
      </c>
    </row>
    <row r="54" ht="15.75" hidden="1"/>
    <row r="55" ht="15.75" hidden="1"/>
    <row r="56" spans="2:4" ht="30.75" customHeight="1">
      <c r="B56" s="680" t="s">
        <v>351</v>
      </c>
      <c r="C56" s="680"/>
      <c r="D56" s="680"/>
    </row>
    <row r="57" spans="2:4" ht="51.75" customHeight="1">
      <c r="B57" s="361"/>
      <c r="C57" s="384" t="str">
        <f>ФСТ!C21</f>
        <v>Реконструкция 2 КЛ 10 кВ от РП 7</v>
      </c>
      <c r="D57" s="361"/>
    </row>
    <row r="58" ht="16.5" thickBot="1"/>
    <row r="59" spans="2:4" ht="16.5" thickBot="1">
      <c r="B59" s="375" t="s">
        <v>24</v>
      </c>
      <c r="C59" s="376" t="s">
        <v>304</v>
      </c>
      <c r="D59" s="377" t="s">
        <v>305</v>
      </c>
    </row>
    <row r="60" spans="2:4" ht="15.75">
      <c r="B60" s="366">
        <v>1</v>
      </c>
      <c r="C60" s="378" t="s">
        <v>269</v>
      </c>
      <c r="D60" s="379"/>
    </row>
    <row r="61" spans="2:4" ht="15.75">
      <c r="B61" s="367" t="s">
        <v>26</v>
      </c>
      <c r="C61" s="380" t="s">
        <v>270</v>
      </c>
      <c r="D61" s="381" t="s">
        <v>352</v>
      </c>
    </row>
    <row r="62" spans="2:4" ht="15.75">
      <c r="B62" s="367" t="s">
        <v>27</v>
      </c>
      <c r="C62" s="380" t="s">
        <v>271</v>
      </c>
      <c r="D62" s="381" t="s">
        <v>352</v>
      </c>
    </row>
    <row r="63" spans="2:4" ht="15.75">
      <c r="B63" s="367" t="s">
        <v>34</v>
      </c>
      <c r="C63" s="368" t="s">
        <v>353</v>
      </c>
      <c r="D63" s="381" t="s">
        <v>354</v>
      </c>
    </row>
    <row r="64" spans="2:4" ht="31.5">
      <c r="B64" s="367" t="s">
        <v>43</v>
      </c>
      <c r="C64" s="368" t="s">
        <v>273</v>
      </c>
      <c r="D64" s="381" t="s">
        <v>352</v>
      </c>
    </row>
    <row r="65" spans="2:4" ht="15.75">
      <c r="B65" s="367" t="s">
        <v>114</v>
      </c>
      <c r="C65" s="368" t="s">
        <v>274</v>
      </c>
      <c r="D65" s="381" t="s">
        <v>354</v>
      </c>
    </row>
    <row r="66" spans="2:4" ht="15.75">
      <c r="B66" s="367" t="s">
        <v>275</v>
      </c>
      <c r="C66" s="368" t="s">
        <v>276</v>
      </c>
      <c r="D66" s="381" t="s">
        <v>354</v>
      </c>
    </row>
    <row r="67" spans="2:4" ht="15.75">
      <c r="B67" s="367">
        <v>2</v>
      </c>
      <c r="C67" s="382" t="s">
        <v>277</v>
      </c>
      <c r="D67" s="383"/>
    </row>
    <row r="68" spans="2:4" ht="15.75">
      <c r="B68" s="367" t="s">
        <v>29</v>
      </c>
      <c r="C68" s="368" t="s">
        <v>278</v>
      </c>
      <c r="D68" s="381" t="s">
        <v>354</v>
      </c>
    </row>
    <row r="69" spans="2:4" ht="31.5">
      <c r="B69" s="367" t="s">
        <v>30</v>
      </c>
      <c r="C69" s="368" t="s">
        <v>279</v>
      </c>
      <c r="D69" s="381" t="s">
        <v>352</v>
      </c>
    </row>
    <row r="70" spans="2:4" ht="15.75">
      <c r="B70" s="367" t="s">
        <v>31</v>
      </c>
      <c r="C70" s="368" t="s">
        <v>280</v>
      </c>
      <c r="D70" s="381" t="s">
        <v>354</v>
      </c>
    </row>
    <row r="71" spans="2:4" ht="15.75">
      <c r="B71" s="367">
        <v>3</v>
      </c>
      <c r="C71" s="382" t="s">
        <v>281</v>
      </c>
      <c r="D71" s="383"/>
    </row>
    <row r="72" spans="2:4" ht="30.75" customHeight="1">
      <c r="B72" s="367" t="s">
        <v>282</v>
      </c>
      <c r="C72" s="368" t="s">
        <v>283</v>
      </c>
      <c r="D72" s="381" t="s">
        <v>354</v>
      </c>
    </row>
    <row r="73" spans="2:4" ht="15.75">
      <c r="B73" s="367" t="s">
        <v>284</v>
      </c>
      <c r="C73" s="368" t="s">
        <v>285</v>
      </c>
      <c r="D73" s="381" t="s">
        <v>354</v>
      </c>
    </row>
    <row r="74" spans="2:4" ht="15.75">
      <c r="B74" s="367" t="s">
        <v>286</v>
      </c>
      <c r="C74" s="368" t="s">
        <v>287</v>
      </c>
      <c r="D74" s="381" t="s">
        <v>354</v>
      </c>
    </row>
    <row r="75" spans="2:4" ht="15.75">
      <c r="B75" s="367" t="s">
        <v>288</v>
      </c>
      <c r="C75" s="368" t="s">
        <v>289</v>
      </c>
      <c r="D75" s="381" t="s">
        <v>354</v>
      </c>
    </row>
    <row r="76" spans="2:4" ht="15.75">
      <c r="B76" s="367" t="s">
        <v>290</v>
      </c>
      <c r="C76" s="368" t="s">
        <v>291</v>
      </c>
      <c r="D76" s="381" t="s">
        <v>354</v>
      </c>
    </row>
    <row r="77" spans="2:4" ht="15.75">
      <c r="B77" s="367">
        <v>4</v>
      </c>
      <c r="C77" s="382" t="s">
        <v>292</v>
      </c>
      <c r="D77" s="383"/>
    </row>
    <row r="78" spans="2:4" ht="15.75">
      <c r="B78" s="367" t="s">
        <v>293</v>
      </c>
      <c r="C78" s="368" t="s">
        <v>294</v>
      </c>
      <c r="D78" s="381" t="s">
        <v>354</v>
      </c>
    </row>
    <row r="79" spans="2:4" ht="31.5">
      <c r="B79" s="367" t="s">
        <v>295</v>
      </c>
      <c r="C79" s="368" t="s">
        <v>296</v>
      </c>
      <c r="D79" s="381" t="s">
        <v>352</v>
      </c>
    </row>
    <row r="80" spans="2:4" ht="16.5" thickBot="1">
      <c r="B80" s="372" t="s">
        <v>297</v>
      </c>
      <c r="C80" s="373" t="s">
        <v>298</v>
      </c>
      <c r="D80" s="381" t="s">
        <v>354</v>
      </c>
    </row>
    <row r="81" spans="2:4" ht="16.5" thickBot="1">
      <c r="B81" s="372" t="s">
        <v>299</v>
      </c>
      <c r="C81" s="373" t="s">
        <v>300</v>
      </c>
      <c r="D81" s="381" t="s">
        <v>354</v>
      </c>
    </row>
    <row r="86" s="355" customFormat="1" ht="18.75"/>
    <row r="87" spans="3:4" s="355" customFormat="1" ht="18.75">
      <c r="C87" s="357"/>
      <c r="D87" s="357"/>
    </row>
    <row r="88" s="355" customFormat="1" ht="18.75"/>
    <row r="89" s="355" customFormat="1" ht="18.75"/>
  </sheetData>
  <sheetProtection/>
  <mergeCells count="11">
    <mergeCell ref="C4:D4"/>
    <mergeCell ref="C5:D9"/>
    <mergeCell ref="B12:D12"/>
    <mergeCell ref="B15:D15"/>
    <mergeCell ref="C19:D19"/>
    <mergeCell ref="C22:D22"/>
    <mergeCell ref="C29:D29"/>
    <mergeCell ref="C34:D34"/>
    <mergeCell ref="C41:D41"/>
    <mergeCell ref="C49:D49"/>
    <mergeCell ref="B56:D56"/>
  </mergeCells>
  <printOptions/>
  <pageMargins left="0.4724409448818898" right="0.31496062992125984" top="0.5118110236220472" bottom="0.7480314960629921" header="0.31496062992125984" footer="0.31496062992125984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Хамин С.В.</dc:creator>
  <cp:keywords/>
  <dc:description/>
  <cp:lastModifiedBy>serham</cp:lastModifiedBy>
  <cp:lastPrinted>2014-08-25T05:12:29Z</cp:lastPrinted>
  <dcterms:created xsi:type="dcterms:W3CDTF">2009-07-27T10:10:26Z</dcterms:created>
  <dcterms:modified xsi:type="dcterms:W3CDTF">2015-03-13T14:21:33Z</dcterms:modified>
  <cp:category/>
  <cp:version/>
  <cp:contentType/>
  <cp:contentStatus/>
</cp:coreProperties>
</file>